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codeName="EsteLivro" defaultThemeVersion="124226"/>
  <bookViews>
    <workbookView xWindow="17172" yWindow="64420" windowWidth="23256" windowHeight="12456" firstSheet="2" activeTab="7"/>
  </bookViews>
  <sheets>
    <sheet name="Indice" sheetId="14" r:id="rId1"/>
    <sheet name="0" sheetId="32" r:id="rId2"/>
    <sheet name="1" sheetId="16" r:id="rId3"/>
    <sheet name="2" sheetId="36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45" r:id="rId10"/>
    <sheet name="9" sheetId="46" r:id="rId11"/>
    <sheet name="10" sheetId="47" r:id="rId12"/>
    <sheet name="11" sheetId="12" r:id="rId13"/>
    <sheet name="12" sheetId="28" r:id="rId14"/>
    <sheet name="13" sheetId="30" r:id="rId15"/>
    <sheet name="14" sheetId="33" r:id="rId16"/>
  </sheets>
  <definedNames>
    <definedName name="_xlnm.Print_Area" localSheetId="12">'11'!$A$5:$AE$48</definedName>
    <definedName name="_xlnm.Print_Area" localSheetId="13">'12'!$A$5:$AE$40</definedName>
    <definedName name="_xlnm.Print_Area" localSheetId="14">'13'!$A$5:$AE$31</definedName>
    <definedName name="_xlnm.Print_Area" localSheetId="15">'14'!$A$5:$AE$37</definedName>
    <definedName name="_xlnm.Print_Area" localSheetId="6">'5'!$A$4:$AG$71</definedName>
    <definedName name="_xlnm.Print_Area" localSheetId="7">'6'!$A$4:$AG$71</definedName>
    <definedName name="_xlnm.Print_Area" localSheetId="8">'7'!$A$4:$AG$71</definedName>
  </definedNames>
  <calcPr calcId="191029"/>
  <extLst/>
</workbook>
</file>

<file path=xl/sharedStrings.xml><?xml version="1.0" encoding="utf-8"?>
<sst xmlns="http://schemas.openxmlformats.org/spreadsheetml/2006/main" count="1228" uniqueCount="98">
  <si>
    <t>Litros</t>
  </si>
  <si>
    <t>Euros</t>
  </si>
  <si>
    <t>TOTAL CERTIFICADO</t>
  </si>
  <si>
    <t>NACIONAL</t>
  </si>
  <si>
    <t>IMPORTADO</t>
  </si>
  <si>
    <t>TOTAL VINHO</t>
  </si>
  <si>
    <t>ALENTEJO</t>
  </si>
  <si>
    <t>ALGARVE</t>
  </si>
  <si>
    <t>BEIRAS</t>
  </si>
  <si>
    <t>LISBOA</t>
  </si>
  <si>
    <t>MINHO</t>
  </si>
  <si>
    <t>PENINSULA DE SETUBAL</t>
  </si>
  <si>
    <t>TEJO</t>
  </si>
  <si>
    <t>BEIRA ATLANTICO</t>
  </si>
  <si>
    <t>BEIRA INTERIOR</t>
  </si>
  <si>
    <t>DOURO</t>
  </si>
  <si>
    <t>TERRAS DE CISTER</t>
  </si>
  <si>
    <t>TERRAS DO DAO</t>
  </si>
  <si>
    <t>TRAS OS MONTES</t>
  </si>
  <si>
    <t>BEIRA ATLÂNTICO</t>
  </si>
  <si>
    <t>TERRAS DO DÃO</t>
  </si>
  <si>
    <t>TOTAL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</si>
  <si>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</si>
  <si>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</si>
  <si>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</si>
  <si>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</si>
  <si>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</si>
  <si>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</si>
  <si>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</si>
  <si>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</si>
  <si>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</si>
  <si>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000396251678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</si>
  <si>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</si>
  <si>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</si>
  <si>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000396251678"/>
        <rFont val="Arial Narrow"/>
        <family val="2"/>
      </rPr>
      <t xml:space="preserve"> </t>
    </r>
    <r>
      <rPr>
        <b/>
        <sz val="16"/>
        <color theme="8" tint="-0.24997000396251678"/>
        <rFont val="Arial Narrow"/>
        <family val="2"/>
      </rPr>
      <t xml:space="preserve">                          </t>
    </r>
    <r>
      <rPr>
        <b/>
        <sz val="12"/>
        <color theme="8" tint="-0.24997000396251678"/>
        <rFont val="Arial Narrow"/>
        <family val="2"/>
      </rPr>
      <t>(euros)</t>
    </r>
  </si>
  <si>
    <r>
      <rPr>
        <b/>
        <sz val="16"/>
        <color theme="8" tint="-0.24997000396251678"/>
        <rFont val="Arial Narrow"/>
        <family val="2"/>
      </rPr>
      <t xml:space="preserve">PREÇO  </t>
    </r>
    <r>
      <rPr>
        <b/>
        <sz val="14"/>
        <color theme="8" tint="-0.24997000396251678"/>
        <rFont val="Arial Narrow"/>
        <family val="2"/>
      </rPr>
      <t xml:space="preserve"> </t>
    </r>
    <r>
      <rPr>
        <b/>
        <sz val="18"/>
        <color theme="8" tint="-0.24997000396251678"/>
        <rFont val="Arial Narrow"/>
        <family val="2"/>
      </rPr>
      <t xml:space="preserve"> </t>
    </r>
    <r>
      <rPr>
        <b/>
        <sz val="12"/>
        <color theme="8" tint="-0.24997000396251678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</si>
  <si>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</si>
  <si>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</si>
  <si>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</si>
  <si>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</si>
  <si>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</si>
  <si>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</si>
  <si>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</si>
  <si>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</si>
  <si>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</si>
  <si>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</si>
  <si>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</si>
  <si>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</si>
  <si>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</si>
  <si>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</si>
  <si>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</si>
  <si>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</si>
  <si>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</si>
  <si>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</si>
  <si>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</si>
  <si>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</si>
  <si>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</si>
  <si>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</si>
  <si>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</si>
  <si>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</si>
  <si>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</si>
  <si>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9. EVOLUÇÃO DAS VENDAS NO MERCADO NACIONAL  DE VINHO TRANQUILO CERTIFICADO NA DISTRIBUIÇÃO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</si>
  <si>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</si>
  <si>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</si>
  <si>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</si>
  <si>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</si>
  <si>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</si>
  <si>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</si>
  <si>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</si>
  <si>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</si>
  <si>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</si>
  <si>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</si>
  <si>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</si>
  <si>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</si>
  <si>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</si>
  <si>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</si>
  <si>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</si>
  <si>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</si>
  <si>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</si>
  <si>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</si>
  <si>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</si>
  <si>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t>Os dados a partir de 2018, inclusive, incluem um reforço dos pontos de recolha de informação pela Nielsen no canal de distribuição</t>
  </si>
  <si>
    <r>
      <t xml:space="preserve">D </t>
    </r>
    <r>
      <rPr>
        <b/>
        <sz val="11"/>
        <color theme="0"/>
        <rFont val="Calibri"/>
        <family val="2"/>
      </rPr>
      <t>2022 / 2021</t>
    </r>
  </si>
  <si>
    <t xml:space="preserve">DISTRIBUIÇÃO </t>
  </si>
  <si>
    <t>LATA</t>
  </si>
  <si>
    <t>SAC</t>
  </si>
  <si>
    <t>TERRAS DA BEIRA</t>
  </si>
  <si>
    <r>
      <rPr>
        <sz val="16"/>
        <color theme="0" tint="-0.04997999966144562"/>
        <rFont val="Arial Narrow"/>
        <family val="2"/>
      </rPr>
      <t xml:space="preserve">ANO: </t>
    </r>
    <r>
      <rPr>
        <b/>
        <sz val="16"/>
        <color theme="0" tint="-0.04997999966144562"/>
        <rFont val="Arial Narrow"/>
        <family val="2"/>
      </rPr>
      <t>2023</t>
    </r>
  </si>
  <si>
    <r>
      <t xml:space="preserve">D </t>
    </r>
    <r>
      <rPr>
        <b/>
        <sz val="11"/>
        <color theme="0"/>
        <rFont val="Calibri"/>
        <family val="2"/>
      </rPr>
      <t>2023 / 2022</t>
    </r>
  </si>
  <si>
    <r>
      <t xml:space="preserve">D                       </t>
    </r>
    <r>
      <rPr>
        <b/>
        <sz val="11"/>
        <color theme="0"/>
        <rFont val="Calibri"/>
        <family val="2"/>
      </rPr>
      <t>2023 / 2022</t>
    </r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</si>
  <si>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2023/2022</t>
    </r>
  </si>
  <si>
    <t>IG</t>
  </si>
  <si>
    <t>DO</t>
  </si>
  <si>
    <r>
      <t>Janeiro - setembro 2023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2022</t>
    </r>
  </si>
  <si>
    <t>VARIAÇÃO (JAN-SET)</t>
  </si>
  <si>
    <t>janeiro - setembro</t>
  </si>
  <si>
    <t>VARIAÇÃO (JAN.-SET)</t>
  </si>
  <si>
    <t>VENDAS ATÉ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</si>
</sst>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0\ _€"/>
  </numFmts>
  <fonts count="43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</font>
    <font>
      <b/>
      <sz val="11"/>
      <name val="Calibri"/>
      <family val="2"/>
    </font>
    <font>
      <sz val="11"/>
      <name val="Calibri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0.04997999966144562"/>
      <name val="Arial Narrow"/>
      <family val="2"/>
    </font>
    <font>
      <sz val="16"/>
      <color theme="0" tint="-0.0499799996614456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000396251678"/>
      <name val="Arial Narrow"/>
      <family val="2"/>
    </font>
    <font>
      <b/>
      <sz val="16"/>
      <color theme="8" tint="-0.24997000396251678"/>
      <name val="Arial Narrow"/>
      <family val="2"/>
    </font>
    <font>
      <b/>
      <sz val="12"/>
      <color theme="8" tint="-0.24997000396251678"/>
      <name val="Arial Narrow"/>
      <family val="2"/>
    </font>
    <font>
      <b/>
      <sz val="11"/>
      <color theme="1" tint="0.34999001026153564"/>
      <name val="Arial Narrow"/>
      <family val="2"/>
    </font>
    <font>
      <b/>
      <sz val="11"/>
      <name val="Arial Narrow"/>
      <family val="2"/>
    </font>
    <font>
      <b/>
      <sz val="14"/>
      <color theme="8" tint="-0.24997000396251678"/>
      <name val="Arial Narrow"/>
      <family val="2"/>
    </font>
    <font>
      <b/>
      <sz val="14"/>
      <color theme="1" tint="0.34999001026153564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000396251678"/>
      <name val="Arial Narrow"/>
      <family val="2"/>
    </font>
    <font>
      <sz val="11"/>
      <color theme="1" tint="0.34999001026153564"/>
      <name val="Arial Narrow"/>
      <family val="2"/>
    </font>
    <font>
      <b/>
      <sz val="18"/>
      <color theme="8" tint="-0.24997000396251678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  <font>
      <sz val="10"/>
      <color theme="1" tint="0.25"/>
      <name val="Calibri"/>
      <family val="2"/>
    </font>
    <font>
      <sz val="11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theme="8" tint="-0.24993999302387238"/>
      </left>
      <right/>
      <top style="medium">
        <color theme="8" tint="-0.24993999302387238"/>
      </top>
      <bottom style="medium">
        <color theme="8" tint="-0.24993999302387238"/>
      </bottom>
    </border>
    <border>
      <left/>
      <right/>
      <top style="medium">
        <color theme="8" tint="-0.24993999302387238"/>
      </top>
      <bottom style="medium">
        <color theme="8" tint="-0.24993999302387238"/>
      </bottom>
    </border>
    <border>
      <left style="medium">
        <color theme="8" tint="-0.24993999302387238"/>
      </left>
      <right style="thin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medium">
        <color theme="8" tint="-0.24993999302387238"/>
      </left>
      <right style="thin">
        <color theme="8" tint="-0.24993999302387238"/>
      </right>
      <top/>
      <bottom/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 style="thin">
        <color theme="8" tint="-0.24993999302387238"/>
      </left>
      <right style="medium">
        <color theme="8" tint="-0.24993999302387238"/>
      </right>
      <top/>
      <bottom/>
    </border>
    <border>
      <left style="thin">
        <color theme="8" tint="-0.24993999302387238"/>
      </left>
      <right style="medium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medium">
        <color theme="8" tint="-0.24993999302387238"/>
      </left>
      <right style="medium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medium">
        <color theme="8" tint="-0.24993999302387238"/>
      </left>
      <right/>
      <top/>
      <bottom/>
    </border>
    <border>
      <left/>
      <right/>
      <top/>
      <bottom style="medium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/>
      <bottom style="medium">
        <color theme="8" tint="-0.24993999302387238"/>
      </bottom>
    </border>
    <border>
      <left style="medium">
        <color theme="8" tint="-0.24993999302387238"/>
      </left>
      <right style="medium">
        <color theme="8" tint="-0.24993999302387238"/>
      </right>
      <top/>
      <bottom/>
    </border>
    <border>
      <left style="medium">
        <color theme="8" tint="-0.24993999302387238"/>
      </left>
      <right/>
      <top/>
      <bottom style="medium">
        <color theme="8" tint="-0.24993999302387238"/>
      </bottom>
    </border>
    <border>
      <left style="medium">
        <color theme="8" tint="-0.24993999302387238"/>
      </left>
      <right style="thin">
        <color theme="8" tint="-0.24993999302387238"/>
      </right>
      <top/>
      <bottom style="medium">
        <color theme="8" tint="-0.24993999302387238"/>
      </bottom>
    </border>
    <border>
      <left style="medium">
        <color theme="8" tint="-0.24993999302387238"/>
      </left>
      <right style="medium">
        <color theme="8" tint="-0.24993999302387238"/>
      </right>
      <top/>
      <bottom style="medium">
        <color theme="8" tint="-0.24993999302387238"/>
      </bottom>
    </border>
    <border>
      <left style="thin">
        <color theme="8" tint="-0.24993999302387238"/>
      </left>
      <right/>
      <top/>
      <bottom/>
    </border>
    <border>
      <left style="thin">
        <color theme="8" tint="-0.24993999302387238"/>
      </left>
      <right/>
      <top style="medium">
        <color theme="8" tint="-0.24993999302387238"/>
      </top>
      <bottom style="medium">
        <color theme="8" tint="-0.24993999302387238"/>
      </bottom>
    </border>
    <border>
      <left style="thin">
        <color theme="0"/>
      </left>
      <right style="medium">
        <color theme="8" tint="-0.24993999302387238"/>
      </right>
      <top style="thin">
        <color theme="0"/>
      </top>
      <bottom style="medium">
        <color theme="8" tint="-0.24993999302387238"/>
      </bottom>
    </border>
    <border>
      <left style="medium">
        <color theme="8" tint="-0.24993999302387238"/>
      </left>
      <right style="medium">
        <color theme="8" tint="-0.24993999302387238"/>
      </right>
      <top style="medium">
        <color theme="8" tint="-0.24993999302387238"/>
      </top>
      <bottom/>
    </border>
    <border>
      <left style="thin">
        <color theme="8" tint="-0.24993999302387238"/>
      </left>
      <right style="medium">
        <color theme="8" tint="-0.24993999302387238"/>
      </right>
      <top/>
      <bottom style="medium">
        <color theme="8" tint="-0.24993999302387238"/>
      </bottom>
    </border>
    <border>
      <left style="thin">
        <color theme="8" tint="-0.24993999302387238"/>
      </left>
      <right/>
      <top/>
      <bottom style="medium">
        <color theme="8" tint="-0.24993999302387238"/>
      </bottom>
    </border>
    <border>
      <left style="medium">
        <color theme="8" tint="-0.24993999302387238"/>
      </left>
      <right/>
      <top style="medium">
        <color theme="8" tint="-0.24993999302387238"/>
      </top>
      <bottom/>
    </border>
    <border>
      <left/>
      <right/>
      <top/>
      <bottom style="thin">
        <color theme="1" tint="0.34999001026153564"/>
      </bottom>
    </border>
    <border>
      <left style="thin">
        <color theme="0"/>
      </left>
      <right style="medium">
        <color theme="0"/>
      </right>
      <top style="thin">
        <color theme="0"/>
      </top>
      <bottom/>
    </border>
    <border>
      <left/>
      <right style="medium">
        <color theme="8" tint="-0.24993999302387238"/>
      </right>
      <top/>
      <bottom/>
    </border>
    <border>
      <left style="thin">
        <color theme="8" tint="-0.24993999302387238"/>
      </left>
      <right style="thin">
        <color theme="8" tint="-0.24993999302387238"/>
      </right>
      <top style="medium">
        <color theme="8" tint="-0.24993999302387238"/>
      </top>
      <bottom/>
    </border>
    <border>
      <left style="thin">
        <color theme="8" tint="-0.24993999302387238"/>
      </left>
      <right style="medium">
        <color theme="8" tint="-0.24993999302387238"/>
      </right>
      <top style="medium">
        <color theme="8" tint="-0.24993999302387238"/>
      </top>
      <bottom/>
    </border>
    <border>
      <left style="medium">
        <color theme="0"/>
      </left>
      <right style="thin">
        <color theme="0"/>
      </right>
      <top style="medium">
        <color theme="8" tint="-0.24993999302387238"/>
      </top>
      <bottom style="medium">
        <color theme="8" tint="-0.24993999302387238"/>
      </bottom>
    </border>
    <border>
      <left style="thin">
        <color theme="0"/>
      </left>
      <right style="thin">
        <color theme="0"/>
      </right>
      <top style="medium">
        <color theme="8" tint="-0.24993999302387238"/>
      </top>
      <bottom style="medium">
        <color theme="8" tint="-0.24993999302387238"/>
      </bottom>
    </border>
    <border>
      <left style="thin">
        <color theme="0"/>
      </left>
      <right style="medium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thin">
        <color theme="0"/>
      </left>
      <right/>
      <top style="medium">
        <color theme="8" tint="-0.24993999302387238"/>
      </top>
      <bottom style="medium">
        <color theme="8" tint="-0.24993999302387238"/>
      </bottom>
    </border>
    <border>
      <left style="medium">
        <color theme="8" tint="-0.24993999302387238"/>
      </left>
      <right style="thin">
        <color theme="0"/>
      </right>
      <top style="thin">
        <color theme="0"/>
      </top>
      <bottom style="medium">
        <color theme="8" tint="-0.24993999302387238"/>
      </bottom>
    </border>
    <border>
      <left style="medium">
        <color theme="8" tint="-0.24993999302387238"/>
      </left>
      <right style="thin">
        <color theme="8" tint="-0.24993999302387238"/>
      </right>
      <top style="medium">
        <color theme="8" tint="-0.24993999302387238"/>
      </top>
      <bottom/>
    </border>
    <border>
      <left style="thin">
        <color theme="0"/>
      </left>
      <right style="medium">
        <color theme="8" tint="-0.24993999302387238"/>
      </right>
      <top/>
      <bottom style="medium">
        <color theme="8" tint="-0.24993999302387238"/>
      </bottom>
    </border>
    <border>
      <left style="medium">
        <color theme="0"/>
      </left>
      <right/>
      <top style="medium">
        <color theme="8" tint="-0.24993999302387238"/>
      </top>
      <bottom style="medium">
        <color theme="8" tint="-0.24993999302387238"/>
      </bottom>
    </border>
    <border>
      <left/>
      <right style="medium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medium">
        <color theme="8" tint="-0.24993999302387238"/>
      </right>
      <top/>
      <bottom/>
    </border>
    <border>
      <left style="medium">
        <color theme="0"/>
      </left>
      <right style="thin">
        <color theme="0"/>
      </right>
      <top/>
      <bottom style="medium">
        <color theme="8" tint="-0.24993999302387238"/>
      </bottom>
    </border>
    <border>
      <left style="thin">
        <color theme="0"/>
      </left>
      <right style="thin">
        <color theme="0"/>
      </right>
      <top/>
      <bottom style="medium">
        <color theme="8" tint="-0.24993999302387238"/>
      </bottom>
    </border>
    <border>
      <left/>
      <right style="medium">
        <color theme="8" tint="-0.24993999302387238"/>
      </right>
      <top/>
      <bottom style="medium">
        <color theme="8" tint="-0.24993999302387238"/>
      </bottom>
    </border>
    <border>
      <left style="thin">
        <color theme="0"/>
      </left>
      <right style="medium">
        <color theme="0"/>
      </right>
      <top style="medium">
        <color theme="8" tint="-0.24993999302387238"/>
      </top>
      <bottom style="medium">
        <color theme="8" tint="-0.24993999302387238"/>
      </bottom>
    </border>
    <border>
      <left style="thin">
        <color theme="0"/>
      </left>
      <right style="medium">
        <color theme="8" tint="-0.24993999302387238"/>
      </right>
      <top style="thin">
        <color theme="0"/>
      </top>
      <bottom/>
    </border>
    <border>
      <left style="medium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medium">
        <color theme="8" tint="-0.24993999302387238"/>
      </top>
      <bottom style="medium">
        <color theme="8" tint="-0.24993999302387238"/>
      </bottom>
    </border>
    <border>
      <left/>
      <right style="thin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/>
      <right style="medium">
        <color theme="8" tint="-0.24993999302387238"/>
      </right>
      <top style="medium">
        <color theme="8" tint="-0.24993999302387238"/>
      </top>
      <bottom/>
    </border>
    <border>
      <left/>
      <right style="thin">
        <color theme="8" tint="-0.24993999302387238"/>
      </right>
      <top/>
      <bottom/>
    </border>
    <border>
      <left style="medium">
        <color theme="0"/>
      </left>
      <right style="thin">
        <color theme="0"/>
      </right>
      <top style="medium">
        <color theme="8" tint="-0.24993999302387238"/>
      </top>
      <bottom/>
    </border>
    <border>
      <left style="medium">
        <color theme="8" tint="-0.24993999302387238"/>
      </left>
      <right style="thin">
        <color theme="0"/>
      </right>
      <top style="medium">
        <color theme="8" tint="-0.24993999302387238"/>
      </top>
      <bottom/>
    </border>
    <border>
      <left style="thin">
        <color theme="0"/>
      </left>
      <right style="thin">
        <color theme="0"/>
      </right>
      <top style="medium">
        <color theme="8" tint="-0.24993999302387238"/>
      </top>
      <bottom/>
    </border>
    <border>
      <left style="thin">
        <color theme="0"/>
      </left>
      <right style="medium">
        <color theme="0"/>
      </right>
      <top style="medium">
        <color theme="8" tint="-0.24993999302387238"/>
      </top>
      <bottom/>
    </border>
    <border>
      <left/>
      <right style="thin">
        <color theme="0"/>
      </right>
      <top style="medium">
        <color theme="8" tint="-0.24993999302387238"/>
      </top>
      <bottom/>
    </border>
    <border>
      <left/>
      <right style="thin">
        <color theme="8" tint="-0.24993999302387238"/>
      </right>
      <top/>
      <bottom style="medium">
        <color theme="8" tint="-0.24993999302387238"/>
      </bottom>
    </border>
    <border>
      <left style="medium">
        <color theme="0"/>
      </left>
      <right/>
      <top style="medium">
        <color theme="8" tint="-0.24993999302387238"/>
      </top>
      <bottom/>
    </border>
    <border>
      <left style="medium">
        <color theme="8" tint="-0.24993999302387238"/>
      </left>
      <right style="thin">
        <color theme="8" tint="-0.24993999302387238"/>
      </right>
      <top style="thin">
        <color theme="0"/>
      </top>
      <bottom/>
    </border>
    <border>
      <left/>
      <right/>
      <top style="medium">
        <color theme="8" tint="-0.24993999302387238"/>
      </top>
      <bottom style="thin">
        <color theme="0"/>
      </bottom>
    </border>
    <border>
      <left/>
      <right style="medium">
        <color theme="8" tint="-0.24993999302387238"/>
      </right>
      <top style="medium">
        <color theme="8" tint="-0.24993999302387238"/>
      </top>
      <bottom style="thin">
        <color theme="0"/>
      </bottom>
    </border>
    <border>
      <left style="medium">
        <color theme="8" tint="-0.24993999302387238"/>
      </left>
      <right style="thin">
        <color theme="0"/>
      </right>
      <top/>
      <bottom/>
    </border>
    <border>
      <left style="medium">
        <color theme="8" tint="-0.24993999302387238"/>
      </left>
      <right style="thin">
        <color theme="0"/>
      </right>
      <top style="medium">
        <color theme="8" tint="-0.24993999302387238"/>
      </top>
      <bottom style="medium">
        <color theme="8" tint="-0.24993999302387238"/>
      </bottom>
    </border>
    <border>
      <left style="thin">
        <color theme="0"/>
      </left>
      <right style="medium">
        <color theme="0"/>
      </right>
      <top/>
      <bottom style="medium">
        <color theme="8" tint="-0.24993999302387238"/>
      </bottom>
    </border>
    <border>
      <left style="medium">
        <color theme="0"/>
      </left>
      <right/>
      <top/>
      <bottom/>
    </border>
    <border>
      <left style="thin">
        <color theme="0"/>
      </left>
      <right style="medium">
        <color theme="8" tint="-0.24993999302387238"/>
      </right>
      <top style="medium">
        <color theme="8" tint="-0.24993999302387238"/>
      </top>
      <bottom/>
    </border>
    <border>
      <left/>
      <right/>
      <top/>
      <bottom style="thin"/>
    </border>
    <border>
      <left/>
      <right style="medium">
        <color theme="0"/>
      </right>
      <top/>
      <bottom/>
    </border>
    <border>
      <left style="dashed">
        <color theme="8" tint="-0.24993999302387238"/>
      </left>
      <right style="dashed">
        <color theme="8" tint="-0.24993999302387238"/>
      </right>
      <top/>
      <bottom/>
    </border>
    <border>
      <left style="dashed">
        <color theme="8" tint="-0.24993999302387238"/>
      </left>
      <right style="dashed">
        <color theme="8" tint="-0.24993999302387238"/>
      </right>
      <top/>
      <bottom style="medium">
        <color theme="8" tint="-0.24993999302387238"/>
      </bottom>
    </border>
    <border>
      <left style="thin">
        <color theme="8" tint="-0.24993999302387238"/>
      </left>
      <right style="dashed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dashed">
        <color theme="8" tint="-0.24993999302387238"/>
      </left>
      <right style="dashed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dashed">
        <color theme="8" tint="-0.24993999302387238"/>
      </left>
      <right style="thin">
        <color theme="8" tint="-0.24993999302387238"/>
      </right>
      <top style="medium">
        <color theme="8" tint="-0.24993999302387238"/>
      </top>
      <bottom style="medium">
        <color theme="8" tint="-0.24993999302387238"/>
      </bottom>
    </border>
    <border>
      <left style="thin">
        <color theme="8" tint="-0.24993999302387238"/>
      </left>
      <right style="dashed">
        <color theme="8" tint="-0.24993999302387238"/>
      </right>
      <top/>
      <bottom/>
    </border>
    <border>
      <left style="dashed">
        <color theme="8" tint="-0.24993999302387238"/>
      </left>
      <right style="thin">
        <color theme="8" tint="-0.24993999302387238"/>
      </right>
      <top/>
      <bottom/>
    </border>
    <border>
      <left style="thin">
        <color theme="8" tint="-0.24993999302387238"/>
      </left>
      <right style="dashed">
        <color theme="8" tint="-0.24993999302387238"/>
      </right>
      <top/>
      <bottom style="medium">
        <color theme="8" tint="-0.24993999302387238"/>
      </bottom>
    </border>
    <border>
      <left style="dashed">
        <color theme="8" tint="-0.24993999302387238"/>
      </left>
      <right style="thin">
        <color theme="8" tint="-0.24993999302387238"/>
      </right>
      <top/>
      <bottom style="medium">
        <color theme="8" tint="-0.24993999302387238"/>
      </bottom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 style="medium">
        <color theme="0"/>
      </right>
      <top/>
      <bottom/>
    </border>
    <border>
      <left style="medium">
        <color theme="0"/>
      </left>
      <right/>
      <top style="medium">
        <color theme="8" tint="-0.24993999302387238"/>
      </top>
      <bottom style="thin">
        <color theme="0"/>
      </bottom>
    </border>
    <border>
      <left style="medium">
        <color theme="8" tint="-0.24993999302387238"/>
      </left>
      <right/>
      <top style="medium">
        <color theme="8" tint="-0.24993999302387238"/>
      </top>
      <bottom style="thin">
        <color theme="0"/>
      </bottom>
    </border>
    <border>
      <left/>
      <right/>
      <top style="medium">
        <color theme="8" tint="-0.24993999302387238"/>
      </top>
      <bottom/>
    </border>
    <border>
      <left style="medium">
        <color theme="8" tint="-0.24993999302387238"/>
      </left>
      <right style="thin">
        <color theme="0"/>
      </right>
      <top/>
      <bottom style="medium">
        <color theme="8" tint="-0.24993999302387238"/>
      </bottom>
    </border>
    <border>
      <left style="medium">
        <color theme="0"/>
      </left>
      <right style="medium">
        <color theme="0"/>
      </right>
      <top style="medium">
        <color theme="8" tint="-0.24993999302387238"/>
      </top>
      <bottom/>
    </border>
    <border>
      <left style="medium">
        <color theme="0"/>
      </left>
      <right style="medium">
        <color theme="0"/>
      </right>
      <top/>
      <bottom style="medium">
        <color theme="8" tint="-0.24993999302387238"/>
      </bottom>
    </border>
    <border>
      <left/>
      <right style="medium">
        <color theme="0"/>
      </right>
      <top style="medium">
        <color theme="8" tint="-0.24993999302387238"/>
      </top>
      <bottom/>
    </border>
    <border>
      <left style="medium">
        <color theme="8" tint="-0.24993999302387238"/>
      </left>
      <right style="thin">
        <color theme="8" tint="-0.24993999302387238"/>
      </right>
      <top style="medium">
        <color theme="8" tint="-0.24993999302387238"/>
      </top>
      <bottom style="thin">
        <color theme="0"/>
      </bottom>
    </border>
    <border>
      <left style="thin">
        <color theme="8" tint="-0.24993999302387238"/>
      </left>
      <right style="medium">
        <color theme="8" tint="-0.24993999302387238"/>
      </right>
      <top style="medium">
        <color theme="8" tint="-0.24993999302387238"/>
      </top>
      <bottom style="thin">
        <color theme="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00">
    <xf numFmtId="0" fontId="0" fillId="0" borderId="0" xfId="0"/>
    <xf numFmtId="0" fontId="4" fillId="0" borderId="0" xfId="0" applyFont="1"/>
    <xf numFmtId="3" fontId="0" fillId="0" borderId="0" xfId="0" applyNumberFormat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164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8" xfId="0" applyNumberFormat="1" applyFont="1" applyBorder="1"/>
    <xf numFmtId="164" fontId="6" fillId="0" borderId="4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8" xfId="0" applyNumberFormat="1" applyFont="1" applyBorder="1"/>
    <xf numFmtId="164" fontId="6" fillId="0" borderId="9" xfId="0" applyNumberFormat="1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3" fontId="4" fillId="0" borderId="0" xfId="0" applyNumberFormat="1" applyFont="1"/>
    <xf numFmtId="164" fontId="4" fillId="0" borderId="2" xfId="0" applyNumberFormat="1" applyFont="1" applyBorder="1"/>
    <xf numFmtId="2" fontId="0" fillId="0" borderId="6" xfId="0" applyNumberFormat="1" applyBorder="1"/>
    <xf numFmtId="2" fontId="0" fillId="0" borderId="12" xfId="0" applyNumberFormat="1" applyBorder="1"/>
    <xf numFmtId="164" fontId="7" fillId="0" borderId="13" xfId="0" applyNumberFormat="1" applyFont="1" applyBorder="1" applyAlignment="1">
      <alignment horizontal="center"/>
    </xf>
    <xf numFmtId="0" fontId="0" fillId="0" borderId="14" xfId="0" applyBorder="1"/>
    <xf numFmtId="3" fontId="0" fillId="0" borderId="15" xfId="0" applyNumberFormat="1" applyBorder="1"/>
    <xf numFmtId="3" fontId="0" fillId="0" borderId="12" xfId="0" applyNumberFormat="1" applyBorder="1"/>
    <xf numFmtId="164" fontId="7" fillId="0" borderId="16" xfId="0" applyNumberFormat="1" applyFont="1" applyBorder="1" applyAlignment="1">
      <alignment horizontal="center"/>
    </xf>
    <xf numFmtId="3" fontId="0" fillId="0" borderId="17" xfId="0" applyNumberFormat="1" applyBorder="1"/>
    <xf numFmtId="3" fontId="4" fillId="0" borderId="18" xfId="0" applyNumberFormat="1" applyFont="1" applyBorder="1"/>
    <xf numFmtId="164" fontId="0" fillId="0" borderId="17" xfId="0" applyNumberFormat="1" applyBorder="1"/>
    <xf numFmtId="0" fontId="3" fillId="2" borderId="19" xfId="0" applyFont="1" applyFill="1" applyBorder="1" applyAlignment="1">
      <alignment horizontal="center"/>
    </xf>
    <xf numFmtId="2" fontId="4" fillId="0" borderId="3" xfId="0" applyNumberFormat="1" applyFont="1" applyBorder="1"/>
    <xf numFmtId="2" fontId="0" fillId="0" borderId="5" xfId="0" applyNumberFormat="1" applyBorder="1"/>
    <xf numFmtId="2" fontId="0" fillId="0" borderId="15" xfId="0" applyNumberFormat="1" applyBorder="1"/>
    <xf numFmtId="164" fontId="6" fillId="0" borderId="20" xfId="0" applyNumberFormat="1" applyFont="1" applyBorder="1" applyAlignment="1">
      <alignment horizontal="center"/>
    </xf>
    <xf numFmtId="3" fontId="0" fillId="0" borderId="21" xfId="0" applyNumberFormat="1" applyBorder="1"/>
    <xf numFmtId="3" fontId="0" fillId="0" borderId="22" xfId="0" applyNumberFormat="1" applyBorder="1"/>
    <xf numFmtId="164" fontId="6" fillId="0" borderId="23" xfId="0" applyNumberFormat="1" applyFont="1" applyBorder="1" applyAlignment="1">
      <alignment horizontal="center"/>
    </xf>
    <xf numFmtId="0" fontId="14" fillId="0" borderId="0" xfId="21" applyFont="1">
      <alignment/>
      <protection/>
    </xf>
    <xf numFmtId="0" fontId="14" fillId="0" borderId="0" xfId="21" applyFont="1" applyAlignment="1">
      <alignment horizontal="center" vertical="center"/>
      <protection/>
    </xf>
    <xf numFmtId="0" fontId="21" fillId="0" borderId="0" xfId="21" applyFont="1" applyAlignment="1">
      <alignment horizontal="center" vertical="center" wrapText="1"/>
      <protection/>
    </xf>
    <xf numFmtId="0" fontId="28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14" fillId="0" borderId="24" xfId="21" applyFont="1" applyBorder="1">
      <alignment/>
      <protection/>
    </xf>
    <xf numFmtId="0" fontId="14" fillId="0" borderId="24" xfId="21" applyFont="1" applyBorder="1" applyAlignment="1">
      <alignment horizontal="center" vertical="center"/>
      <protection/>
    </xf>
    <xf numFmtId="0" fontId="30" fillId="0" borderId="0" xfId="21" applyFont="1">
      <alignment/>
      <protection/>
    </xf>
    <xf numFmtId="0" fontId="32" fillId="0" borderId="0" xfId="21" applyFont="1" applyAlignment="1">
      <alignment vertical="center"/>
      <protection/>
    </xf>
    <xf numFmtId="0" fontId="29" fillId="0" borderId="0" xfId="21" applyFont="1">
      <alignment/>
      <protection/>
    </xf>
    <xf numFmtId="2" fontId="29" fillId="0" borderId="0" xfId="21" applyNumberFormat="1" applyFont="1">
      <alignment/>
      <protection/>
    </xf>
    <xf numFmtId="0" fontId="24" fillId="3" borderId="0" xfId="21" applyFont="1" applyFill="1" applyAlignment="1">
      <alignment horizontal="left" vertical="center" indent="1"/>
      <protection/>
    </xf>
    <xf numFmtId="0" fontId="25" fillId="3" borderId="0" xfId="21" applyFont="1" applyFill="1" applyAlignment="1">
      <alignment horizontal="left" vertical="center" indent="1"/>
      <protection/>
    </xf>
    <xf numFmtId="0" fontId="14" fillId="3" borderId="0" xfId="21" applyFont="1" applyFill="1" applyAlignment="1">
      <alignment horizontal="center" vertical="center"/>
      <protection/>
    </xf>
    <xf numFmtId="0" fontId="33" fillId="0" borderId="0" xfId="21" applyFont="1" applyAlignment="1">
      <alignment vertical="center"/>
      <protection/>
    </xf>
    <xf numFmtId="0" fontId="34" fillId="0" borderId="0" xfId="21" applyFont="1">
      <alignment/>
      <protection/>
    </xf>
    <xf numFmtId="164" fontId="34" fillId="0" borderId="0" xfId="21" applyNumberFormat="1" applyFont="1">
      <alignment/>
      <protection/>
    </xf>
    <xf numFmtId="164" fontId="27" fillId="3" borderId="0" xfId="22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/>
    </xf>
    <xf numFmtId="164" fontId="30" fillId="0" borderId="0" xfId="21" applyNumberFormat="1" applyFont="1" applyAlignment="1">
      <alignment horizontal="center" vertical="center"/>
      <protection/>
    </xf>
    <xf numFmtId="164" fontId="26" fillId="3" borderId="0" xfId="22" applyNumberFormat="1" applyFont="1" applyFill="1" applyBorder="1" applyAlignment="1">
      <alignment horizontal="right" vertical="center" indent="1"/>
    </xf>
    <xf numFmtId="164" fontId="29" fillId="0" borderId="0" xfId="21" applyNumberFormat="1" applyFont="1" applyAlignment="1">
      <alignment horizontal="right" indent="1"/>
      <protection/>
    </xf>
    <xf numFmtId="164" fontId="14" fillId="0" borderId="0" xfId="21" applyNumberFormat="1" applyFont="1" applyAlignment="1">
      <alignment horizontal="right" indent="1"/>
      <protection/>
    </xf>
    <xf numFmtId="164" fontId="29" fillId="0" borderId="0" xfId="21" applyNumberFormat="1" applyFont="1">
      <alignment/>
      <protection/>
    </xf>
    <xf numFmtId="0" fontId="13" fillId="2" borderId="0" xfId="21" applyFont="1" applyFill="1" applyAlignment="1">
      <alignment horizontal="center" vertical="center"/>
      <protection/>
    </xf>
    <xf numFmtId="0" fontId="17" fillId="2" borderId="0" xfId="21" applyFont="1" applyFill="1">
      <alignment/>
      <protection/>
    </xf>
    <xf numFmtId="0" fontId="18" fillId="2" borderId="0" xfId="21" applyFont="1" applyFill="1" applyAlignment="1">
      <alignment horizontal="center" vertical="center"/>
      <protection/>
    </xf>
    <xf numFmtId="0" fontId="3" fillId="0" borderId="25" xfId="0" applyFont="1" applyBorder="1" applyAlignment="1">
      <alignment horizontal="center" vertical="center"/>
    </xf>
    <xf numFmtId="0" fontId="3" fillId="2" borderId="1" xfId="0" applyFont="1" applyFill="1" applyBorder="1"/>
    <xf numFmtId="0" fontId="3" fillId="2" borderId="19" xfId="0" applyFont="1" applyFill="1" applyBorder="1" applyAlignment="1">
      <alignment horizontal="center" vertical="center"/>
    </xf>
    <xf numFmtId="3" fontId="0" fillId="0" borderId="10" xfId="0" applyNumberFormat="1" applyBorder="1"/>
    <xf numFmtId="164" fontId="0" fillId="0" borderId="10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12" xfId="0" applyNumberFormat="1" applyBorder="1"/>
    <xf numFmtId="165" fontId="6" fillId="0" borderId="28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3" fontId="3" fillId="2" borderId="29" xfId="0" applyNumberFormat="1" applyFont="1" applyFill="1" applyBorder="1"/>
    <xf numFmtId="3" fontId="3" fillId="2" borderId="30" xfId="0" applyNumberFormat="1" applyFont="1" applyFill="1" applyBorder="1"/>
    <xf numFmtId="164" fontId="3" fillId="2" borderId="30" xfId="0" applyNumberFormat="1" applyFont="1" applyFill="1" applyBorder="1"/>
    <xf numFmtId="165" fontId="3" fillId="2" borderId="31" xfId="0" applyNumberFormat="1" applyFont="1" applyFill="1" applyBorder="1" applyAlignment="1">
      <alignment horizontal="center"/>
    </xf>
    <xf numFmtId="0" fontId="35" fillId="0" borderId="0" xfId="21" applyFont="1">
      <alignment/>
      <protection/>
    </xf>
    <xf numFmtId="164" fontId="3" fillId="2" borderId="32" xfId="0" applyNumberFormat="1" applyFont="1" applyFill="1" applyBorder="1"/>
    <xf numFmtId="164" fontId="3" fillId="2" borderId="1" xfId="0" applyNumberFormat="1" applyFont="1" applyFill="1" applyBorder="1"/>
    <xf numFmtId="164" fontId="3" fillId="2" borderId="31" xfId="0" applyNumberFormat="1" applyFont="1" applyFill="1" applyBorder="1"/>
    <xf numFmtId="0" fontId="3" fillId="2" borderId="33" xfId="0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0" fillId="0" borderId="21" xfId="0" applyNumberFormat="1" applyBorder="1"/>
    <xf numFmtId="164" fontId="6" fillId="0" borderId="13" xfId="0" applyNumberFormat="1" applyFont="1" applyBorder="1" applyAlignment="1">
      <alignment horizontal="center"/>
    </xf>
    <xf numFmtId="164" fontId="0" fillId="0" borderId="5" xfId="0" applyNumberFormat="1" applyBorder="1"/>
    <xf numFmtId="165" fontId="6" fillId="0" borderId="7" xfId="0" applyNumberFormat="1" applyFont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38" fillId="0" borderId="0" xfId="21" applyFont="1">
      <alignment/>
      <protection/>
    </xf>
    <xf numFmtId="0" fontId="3" fillId="2" borderId="2" xfId="0" applyFont="1" applyFill="1" applyBorder="1"/>
    <xf numFmtId="165" fontId="6" fillId="0" borderId="8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3" fontId="4" fillId="0" borderId="21" xfId="0" applyNumberFormat="1" applyFont="1" applyBorder="1"/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4" fillId="0" borderId="3" xfId="0" applyNumberFormat="1" applyFont="1" applyBorder="1"/>
    <xf numFmtId="4" fontId="3" fillId="2" borderId="29" xfId="0" applyNumberFormat="1" applyFont="1" applyFill="1" applyBorder="1"/>
    <xf numFmtId="4" fontId="3" fillId="2" borderId="30" xfId="0" applyNumberFormat="1" applyFont="1" applyFill="1" applyBorder="1"/>
    <xf numFmtId="4" fontId="4" fillId="0" borderId="21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3" fillId="2" borderId="29" xfId="0" applyNumberFormat="1" applyFont="1" applyFill="1" applyBorder="1" applyAlignment="1">
      <alignment horizontal="center"/>
    </xf>
    <xf numFmtId="4" fontId="3" fillId="2" borderId="3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165" fontId="37" fillId="2" borderId="31" xfId="0" applyNumberFormat="1" applyFont="1" applyFill="1" applyBorder="1" applyAlignment="1">
      <alignment horizontal="center"/>
    </xf>
    <xf numFmtId="4" fontId="4" fillId="0" borderId="4" xfId="0" applyNumberFormat="1" applyFont="1" applyBorder="1"/>
    <xf numFmtId="164" fontId="4" fillId="0" borderId="1" xfId="0" applyNumberFormat="1" applyFont="1" applyBorder="1"/>
    <xf numFmtId="2" fontId="4" fillId="0" borderId="8" xfId="0" applyNumberFormat="1" applyFont="1" applyBorder="1"/>
    <xf numFmtId="2" fontId="0" fillId="0" borderId="7" xfId="0" applyNumberFormat="1" applyBorder="1"/>
    <xf numFmtId="164" fontId="6" fillId="3" borderId="0" xfId="0" applyNumberFormat="1" applyFont="1" applyFill="1" applyAlignment="1">
      <alignment horizontal="center"/>
    </xf>
    <xf numFmtId="164" fontId="26" fillId="0" borderId="0" xfId="22" applyNumberFormat="1" applyFont="1" applyFill="1" applyBorder="1" applyAlignment="1">
      <alignment horizontal="right" vertical="center" indent="1"/>
    </xf>
    <xf numFmtId="0" fontId="0" fillId="4" borderId="0" xfId="0" applyFill="1"/>
    <xf numFmtId="0" fontId="10" fillId="4" borderId="0" xfId="20" applyFill="1"/>
    <xf numFmtId="164" fontId="3" fillId="2" borderId="13" xfId="0" applyNumberFormat="1" applyFont="1" applyFill="1" applyBorder="1" applyAlignment="1">
      <alignment horizontal="center"/>
    </xf>
    <xf numFmtId="3" fontId="3" fillId="2" borderId="36" xfId="0" applyNumberFormat="1" applyFont="1" applyFill="1" applyBorder="1"/>
    <xf numFmtId="0" fontId="0" fillId="0" borderId="0" xfId="0" applyAlignment="1">
      <alignment horizontal="left"/>
    </xf>
    <xf numFmtId="3" fontId="3" fillId="2" borderId="37" xfId="0" applyNumberFormat="1" applyFont="1" applyFill="1" applyBorder="1"/>
    <xf numFmtId="164" fontId="7" fillId="0" borderId="5" xfId="0" applyNumberFormat="1" applyFont="1" applyBorder="1" applyAlignment="1">
      <alignment horizontal="center"/>
    </xf>
    <xf numFmtId="164" fontId="3" fillId="2" borderId="10" xfId="0" applyNumberFormat="1" applyFont="1" applyFill="1" applyBorder="1"/>
    <xf numFmtId="164" fontId="0" fillId="0" borderId="14" xfId="0" applyNumberFormat="1" applyBorder="1"/>
    <xf numFmtId="0" fontId="3" fillId="2" borderId="36" xfId="0" applyFont="1" applyFill="1" applyBorder="1"/>
    <xf numFmtId="164" fontId="3" fillId="2" borderId="38" xfId="0" applyNumberFormat="1" applyFont="1" applyFill="1" applyBorder="1"/>
    <xf numFmtId="164" fontId="3" fillId="2" borderId="39" xfId="0" applyNumberFormat="1" applyFont="1" applyFill="1" applyBorder="1"/>
    <xf numFmtId="2" fontId="4" fillId="0" borderId="4" xfId="0" applyNumberFormat="1" applyFont="1" applyBorder="1"/>
    <xf numFmtId="164" fontId="3" fillId="2" borderId="10" xfId="0" applyNumberFormat="1" applyFont="1" applyFill="1" applyBorder="1" applyAlignment="1">
      <alignment horizontal="center"/>
    </xf>
    <xf numFmtId="0" fontId="10" fillId="0" borderId="0" xfId="20"/>
    <xf numFmtId="164" fontId="7" fillId="0" borderId="1" xfId="0" applyNumberFormat="1" applyFont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3" fillId="2" borderId="40" xfId="0" applyNumberFormat="1" applyFont="1" applyFill="1" applyBorder="1" applyAlignment="1">
      <alignment horizontal="center"/>
    </xf>
    <xf numFmtId="4" fontId="3" fillId="2" borderId="41" xfId="0" applyNumberFormat="1" applyFont="1" applyFill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3" fontId="4" fillId="0" borderId="37" xfId="0" applyNumberFormat="1" applyFont="1" applyBorder="1"/>
    <xf numFmtId="3" fontId="0" fillId="0" borderId="26" xfId="0" applyNumberFormat="1" applyBorder="1"/>
    <xf numFmtId="3" fontId="0" fillId="0" borderId="42" xfId="0" applyNumberFormat="1" applyBorder="1"/>
    <xf numFmtId="2" fontId="4" fillId="0" borderId="37" xfId="0" applyNumberFormat="1" applyFont="1" applyBorder="1"/>
    <xf numFmtId="2" fontId="0" fillId="0" borderId="26" xfId="0" applyNumberFormat="1" applyBorder="1"/>
    <xf numFmtId="4" fontId="0" fillId="0" borderId="6" xfId="0" applyNumberForma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3" fontId="3" fillId="2" borderId="43" xfId="0" applyNumberFormat="1" applyFont="1" applyFill="1" applyBorder="1"/>
    <xf numFmtId="0" fontId="3" fillId="2" borderId="44" xfId="0" applyFont="1" applyFill="1" applyBorder="1" applyAlignment="1">
      <alignment horizontal="center" vertical="center"/>
    </xf>
    <xf numFmtId="3" fontId="3" fillId="2" borderId="26" xfId="0" applyNumberFormat="1" applyFont="1" applyFill="1" applyBorder="1"/>
    <xf numFmtId="3" fontId="3" fillId="2" borderId="45" xfId="0" applyNumberFormat="1" applyFont="1" applyFill="1" applyBorder="1"/>
    <xf numFmtId="0" fontId="3" fillId="0" borderId="0" xfId="0" applyFont="1" applyAlignment="1">
      <alignment horizontal="center" vertical="center"/>
    </xf>
    <xf numFmtId="164" fontId="0" fillId="0" borderId="0" xfId="0" applyNumberFormat="1"/>
    <xf numFmtId="3" fontId="3" fillId="2" borderId="46" xfId="0" applyNumberFormat="1" applyFont="1" applyFill="1" applyBorder="1"/>
    <xf numFmtId="164" fontId="3" fillId="2" borderId="43" xfId="0" applyNumberFormat="1" applyFont="1" applyFill="1" applyBorder="1"/>
    <xf numFmtId="4" fontId="3" fillId="2" borderId="43" xfId="0" applyNumberFormat="1" applyFont="1" applyFill="1" applyBorder="1" applyAlignment="1">
      <alignment horizontal="center"/>
    </xf>
    <xf numFmtId="164" fontId="3" fillId="2" borderId="46" xfId="0" applyNumberFormat="1" applyFont="1" applyFill="1" applyBorder="1"/>
    <xf numFmtId="164" fontId="3" fillId="2" borderId="26" xfId="0" applyNumberFormat="1" applyFont="1" applyFill="1" applyBorder="1"/>
    <xf numFmtId="164" fontId="0" fillId="0" borderId="22" xfId="0" applyNumberFormat="1" applyBorder="1"/>
    <xf numFmtId="3" fontId="4" fillId="0" borderId="42" xfId="0" applyNumberFormat="1" applyFont="1" applyBorder="1"/>
    <xf numFmtId="3" fontId="4" fillId="0" borderId="15" xfId="0" applyNumberFormat="1" applyFont="1" applyBorder="1"/>
    <xf numFmtId="164" fontId="3" fillId="2" borderId="47" xfId="0" applyNumberFormat="1" applyFont="1" applyFill="1" applyBorder="1"/>
    <xf numFmtId="4" fontId="4" fillId="0" borderId="15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3" fillId="2" borderId="45" xfId="0" applyNumberFormat="1" applyFont="1" applyFill="1" applyBorder="1" applyAlignment="1">
      <alignment horizontal="center"/>
    </xf>
    <xf numFmtId="4" fontId="3" fillId="2" borderId="26" xfId="0" applyNumberFormat="1" applyFont="1" applyFill="1" applyBorder="1" applyAlignment="1">
      <alignment horizontal="center"/>
    </xf>
    <xf numFmtId="3" fontId="3" fillId="2" borderId="48" xfId="0" applyNumberFormat="1" applyFont="1" applyFill="1" applyBorder="1"/>
    <xf numFmtId="3" fontId="0" fillId="0" borderId="49" xfId="0" applyNumberFormat="1" applyBorder="1"/>
    <xf numFmtId="3" fontId="3" fillId="2" borderId="47" xfId="0" applyNumberFormat="1" applyFont="1" applyFill="1" applyBorder="1"/>
    <xf numFmtId="164" fontId="4" fillId="0" borderId="8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15" xfId="0" applyNumberFormat="1" applyBorder="1" applyAlignment="1" applyProtection="1">
      <alignment horizontal="center"/>
      <protection locked="0"/>
    </xf>
    <xf numFmtId="4" fontId="4" fillId="0" borderId="4" xfId="0" applyNumberFormat="1" applyFont="1" applyBorder="1" applyAlignment="1">
      <alignment horizontal="center"/>
    </xf>
    <xf numFmtId="4" fontId="3" fillId="2" borderId="47" xfId="0" applyNumberFormat="1" applyFont="1" applyFill="1" applyBorder="1" applyAlignment="1">
      <alignment horizontal="center"/>
    </xf>
    <xf numFmtId="4" fontId="3" fillId="2" borderId="48" xfId="0" applyNumberFormat="1" applyFont="1" applyFill="1" applyBorder="1" applyAlignment="1">
      <alignment horizontal="center"/>
    </xf>
    <xf numFmtId="0" fontId="4" fillId="0" borderId="10" xfId="0" applyFont="1" applyBorder="1"/>
    <xf numFmtId="164" fontId="0" fillId="0" borderId="50" xfId="0" applyNumberFormat="1" applyBorder="1" applyAlignment="1">
      <alignment horizontal="center"/>
    </xf>
    <xf numFmtId="3" fontId="3" fillId="2" borderId="51" xfId="0" applyNumberFormat="1" applyFon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3" fillId="2" borderId="52" xfId="0" applyNumberFormat="1" applyFont="1" applyFill="1" applyBorder="1" applyAlignment="1">
      <alignment horizontal="center" vertical="center" wrapText="1"/>
    </xf>
    <xf numFmtId="164" fontId="3" fillId="2" borderId="53" xfId="0" applyNumberFormat="1" applyFont="1" applyFill="1" applyBorder="1" applyAlignment="1">
      <alignment horizontal="center" vertical="center"/>
    </xf>
    <xf numFmtId="164" fontId="3" fillId="2" borderId="54" xfId="0" applyNumberFormat="1" applyFont="1" applyFill="1" applyBorder="1" applyAlignment="1">
      <alignment horizontal="center" vertical="center" wrapText="1"/>
    </xf>
    <xf numFmtId="3" fontId="3" fillId="2" borderId="55" xfId="0" applyNumberFormat="1" applyFont="1" applyFill="1" applyBorder="1" applyAlignment="1">
      <alignment horizontal="center" vertical="center"/>
    </xf>
    <xf numFmtId="3" fontId="0" fillId="0" borderId="50" xfId="0" applyNumberFormat="1" applyBorder="1"/>
    <xf numFmtId="3" fontId="0" fillId="0" borderId="56" xfId="0" applyNumberFormat="1" applyBorder="1"/>
    <xf numFmtId="3" fontId="0" fillId="0" borderId="14" xfId="0" applyNumberFormat="1" applyBorder="1"/>
    <xf numFmtId="3" fontId="3" fillId="2" borderId="57" xfId="0" applyNumberFormat="1" applyFont="1" applyFill="1" applyBorder="1" applyAlignment="1">
      <alignment horizontal="center" vertical="center"/>
    </xf>
    <xf numFmtId="3" fontId="3" fillId="2" borderId="53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0" fontId="0" fillId="0" borderId="26" xfId="0" applyBorder="1"/>
    <xf numFmtId="3" fontId="3" fillId="2" borderId="49" xfId="0" applyNumberFormat="1" applyFont="1" applyFill="1" applyBorder="1" applyAlignment="1">
      <alignment horizontal="center" vertical="center"/>
    </xf>
    <xf numFmtId="164" fontId="3" fillId="2" borderId="59" xfId="0" applyNumberFormat="1" applyFont="1" applyFill="1" applyBorder="1" applyAlignment="1">
      <alignment horizontal="center" vertical="center"/>
    </xf>
    <xf numFmtId="164" fontId="3" fillId="2" borderId="60" xfId="0" applyNumberFormat="1" applyFont="1" applyFill="1" applyBorder="1" applyAlignment="1">
      <alignment horizontal="center" vertical="center"/>
    </xf>
    <xf numFmtId="2" fontId="0" fillId="0" borderId="49" xfId="0" applyNumberFormat="1" applyBorder="1"/>
    <xf numFmtId="2" fontId="3" fillId="2" borderId="57" xfId="0" applyNumberFormat="1" applyFont="1" applyFill="1" applyBorder="1" applyAlignment="1">
      <alignment horizontal="center" vertical="center"/>
    </xf>
    <xf numFmtId="2" fontId="3" fillId="2" borderId="53" xfId="0" applyNumberFormat="1" applyFont="1" applyFill="1" applyBorder="1" applyAlignment="1">
      <alignment horizontal="center" vertical="center"/>
    </xf>
    <xf numFmtId="2" fontId="3" fillId="2" borderId="55" xfId="0" applyNumberFormat="1" applyFont="1" applyFill="1" applyBorder="1" applyAlignment="1">
      <alignment horizontal="center" vertical="center"/>
    </xf>
    <xf numFmtId="2" fontId="3" fillId="2" borderId="51" xfId="0" applyNumberFormat="1" applyFont="1" applyFill="1" applyBorder="1" applyAlignment="1">
      <alignment horizontal="center" vertical="center"/>
    </xf>
    <xf numFmtId="2" fontId="3" fillId="2" borderId="49" xfId="0" applyNumberFormat="1" applyFont="1" applyFill="1" applyBorder="1" applyAlignment="1">
      <alignment horizontal="center" vertical="center"/>
    </xf>
    <xf numFmtId="2" fontId="0" fillId="0" borderId="10" xfId="0" applyNumberFormat="1" applyBorder="1"/>
    <xf numFmtId="2" fontId="0" fillId="0" borderId="50" xfId="0" applyNumberFormat="1" applyBorder="1"/>
    <xf numFmtId="2" fontId="0" fillId="0" borderId="14" xfId="0" applyNumberFormat="1" applyBorder="1"/>
    <xf numFmtId="2" fontId="0" fillId="0" borderId="56" xfId="0" applyNumberFormat="1" applyBorder="1"/>
    <xf numFmtId="2" fontId="0" fillId="0" borderId="42" xfId="0" applyNumberFormat="1" applyBorder="1"/>
    <xf numFmtId="164" fontId="4" fillId="0" borderId="37" xfId="0" applyNumberFormat="1" applyFont="1" applyBorder="1"/>
    <xf numFmtId="164" fontId="0" fillId="0" borderId="15" xfId="0" applyNumberFormat="1" applyBorder="1"/>
    <xf numFmtId="164" fontId="0" fillId="0" borderId="42" xfId="0" applyNumberFormat="1" applyBorder="1"/>
    <xf numFmtId="164" fontId="3" fillId="2" borderId="61" xfId="0" applyNumberFormat="1" applyFont="1" applyFill="1" applyBorder="1"/>
    <xf numFmtId="164" fontId="3" fillId="2" borderId="3" xfId="0" applyNumberFormat="1" applyFont="1" applyFill="1" applyBorder="1" applyAlignment="1">
      <alignment horizontal="center"/>
    </xf>
    <xf numFmtId="165" fontId="3" fillId="2" borderId="37" xfId="0" applyNumberFormat="1" applyFont="1" applyFill="1" applyBorder="1" applyAlignment="1">
      <alignment horizontal="center"/>
    </xf>
    <xf numFmtId="164" fontId="3" fillId="2" borderId="62" xfId="0" applyNumberFormat="1" applyFont="1" applyFill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164" fontId="3" fillId="2" borderId="5" xfId="0" applyNumberFormat="1" applyFont="1" applyFill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15" xfId="0" applyNumberFormat="1" applyBorder="1"/>
    <xf numFmtId="4" fontId="0" fillId="0" borderId="12" xfId="0" applyNumberFormat="1" applyBorder="1"/>
    <xf numFmtId="0" fontId="40" fillId="0" borderId="0" xfId="0" applyFont="1"/>
    <xf numFmtId="3" fontId="0" fillId="0" borderId="28" xfId="0" applyNumberFormat="1" applyBorder="1"/>
    <xf numFmtId="4" fontId="3" fillId="2" borderId="63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 applyAlignment="1" applyProtection="1">
      <alignment horizontal="center"/>
      <protection locked="0"/>
    </xf>
    <xf numFmtId="4" fontId="0" fillId="0" borderId="7" xfId="0" applyNumberFormat="1" applyBorder="1" applyAlignment="1" applyProtection="1">
      <alignment horizontal="center"/>
      <protection locked="0"/>
    </xf>
    <xf numFmtId="4" fontId="3" fillId="2" borderId="46" xfId="0" applyNumberFormat="1" applyFont="1" applyFill="1" applyBorder="1" applyAlignment="1" applyProtection="1">
      <alignment horizontal="center"/>
      <protection locked="0"/>
    </xf>
    <xf numFmtId="4" fontId="3" fillId="2" borderId="26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3" fillId="2" borderId="43" xfId="0" applyNumberFormat="1" applyFont="1" applyFill="1" applyBorder="1" applyAlignment="1">
      <alignment horizontal="center"/>
    </xf>
    <xf numFmtId="4" fontId="3" fillId="2" borderId="46" xfId="0" applyNumberFormat="1" applyFont="1" applyFill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4" fillId="0" borderId="18" xfId="0" applyNumberFormat="1" applyFont="1" applyBorder="1"/>
    <xf numFmtId="165" fontId="0" fillId="0" borderId="0" xfId="0" applyNumberFormat="1"/>
    <xf numFmtId="0" fontId="0" fillId="0" borderId="0" xfId="27">
      <alignment/>
      <protection/>
    </xf>
    <xf numFmtId="0" fontId="38" fillId="0" borderId="0" xfId="28" applyFont="1">
      <alignment/>
      <protection/>
    </xf>
    <xf numFmtId="164" fontId="3" fillId="2" borderId="20" xfId="27" applyNumberFormat="1" applyFont="1" applyFill="1" applyBorder="1" applyAlignment="1">
      <alignment horizontal="center"/>
      <protection/>
    </xf>
    <xf numFmtId="4" fontId="3" fillId="2" borderId="42" xfId="27" applyNumberFormat="1" applyFont="1" applyFill="1" applyBorder="1" applyAlignment="1">
      <alignment horizontal="center"/>
      <protection/>
    </xf>
    <xf numFmtId="4" fontId="3" fillId="2" borderId="40" xfId="27" applyNumberFormat="1" applyFont="1" applyFill="1" applyBorder="1" applyAlignment="1">
      <alignment horizontal="center"/>
      <protection/>
    </xf>
    <xf numFmtId="4" fontId="3" fillId="2" borderId="41" xfId="27" applyNumberFormat="1" applyFont="1" applyFill="1" applyBorder="1" applyAlignment="1">
      <alignment horizontal="center"/>
      <protection/>
    </xf>
    <xf numFmtId="0" fontId="3" fillId="2" borderId="1" xfId="27" applyFont="1" applyFill="1" applyBorder="1">
      <alignment/>
      <protection/>
    </xf>
    <xf numFmtId="164" fontId="6" fillId="0" borderId="13" xfId="27" applyNumberFormat="1" applyFont="1" applyBorder="1" applyAlignment="1">
      <alignment horizontal="center"/>
      <protection/>
    </xf>
    <xf numFmtId="4" fontId="0" fillId="0" borderId="26" xfId="27" applyNumberFormat="1" applyBorder="1" applyAlignment="1">
      <alignment horizontal="center"/>
      <protection/>
    </xf>
    <xf numFmtId="4" fontId="0" fillId="0" borderId="5" xfId="27" applyNumberFormat="1" applyBorder="1" applyAlignment="1">
      <alignment horizontal="center"/>
      <protection/>
    </xf>
    <xf numFmtId="4" fontId="0" fillId="0" borderId="6" xfId="27" applyNumberFormat="1" applyBorder="1" applyAlignment="1">
      <alignment horizontal="center"/>
      <protection/>
    </xf>
    <xf numFmtId="4" fontId="0" fillId="0" borderId="10" xfId="27" applyNumberFormat="1" applyBorder="1" applyAlignment="1">
      <alignment horizontal="center"/>
      <protection/>
    </xf>
    <xf numFmtId="0" fontId="0" fillId="0" borderId="10" xfId="27" applyBorder="1">
      <alignment/>
      <protection/>
    </xf>
    <xf numFmtId="164" fontId="6" fillId="0" borderId="20" xfId="27" applyNumberFormat="1" applyFont="1" applyBorder="1" applyAlignment="1">
      <alignment horizontal="center"/>
      <protection/>
    </xf>
    <xf numFmtId="0" fontId="3" fillId="2" borderId="44" xfId="27" applyFont="1" applyFill="1" applyBorder="1" applyAlignment="1">
      <alignment horizontal="center" vertical="center"/>
      <protection/>
    </xf>
    <xf numFmtId="0" fontId="3" fillId="2" borderId="64" xfId="27" applyFont="1" applyFill="1" applyBorder="1" applyAlignment="1">
      <alignment horizontal="center" vertical="center"/>
      <protection/>
    </xf>
    <xf numFmtId="0" fontId="4" fillId="0" borderId="0" xfId="27" applyFont="1">
      <alignment/>
      <protection/>
    </xf>
    <xf numFmtId="164" fontId="0" fillId="0" borderId="0" xfId="27" applyNumberFormat="1">
      <alignment/>
      <protection/>
    </xf>
    <xf numFmtId="3" fontId="0" fillId="0" borderId="0" xfId="27" applyNumberFormat="1">
      <alignment/>
      <protection/>
    </xf>
    <xf numFmtId="165" fontId="3" fillId="2" borderId="65" xfId="27" applyNumberFormat="1" applyFont="1" applyFill="1" applyBorder="1" applyAlignment="1">
      <alignment horizontal="center"/>
      <protection/>
    </xf>
    <xf numFmtId="164" fontId="3" fillId="2" borderId="23" xfId="27" applyNumberFormat="1" applyFont="1" applyFill="1" applyBorder="1" applyAlignment="1">
      <alignment horizontal="center"/>
      <protection/>
    </xf>
    <xf numFmtId="164" fontId="3" fillId="2" borderId="26" xfId="27" applyNumberFormat="1" applyFont="1" applyFill="1" applyBorder="1">
      <alignment/>
      <protection/>
    </xf>
    <xf numFmtId="164" fontId="3" fillId="2" borderId="46" xfId="27" applyNumberFormat="1" applyFont="1" applyFill="1" applyBorder="1">
      <alignment/>
      <protection/>
    </xf>
    <xf numFmtId="164" fontId="3" fillId="2" borderId="30" xfId="27" applyNumberFormat="1" applyFont="1" applyFill="1" applyBorder="1">
      <alignment/>
      <protection/>
    </xf>
    <xf numFmtId="164" fontId="3" fillId="2" borderId="1" xfId="27" applyNumberFormat="1" applyFont="1" applyFill="1" applyBorder="1">
      <alignment/>
      <protection/>
    </xf>
    <xf numFmtId="3" fontId="3" fillId="2" borderId="26" xfId="27" applyNumberFormat="1" applyFont="1" applyFill="1" applyBorder="1">
      <alignment/>
      <protection/>
    </xf>
    <xf numFmtId="3" fontId="3" fillId="2" borderId="45" xfId="27" applyNumberFormat="1" applyFont="1" applyFill="1" applyBorder="1">
      <alignment/>
      <protection/>
    </xf>
    <xf numFmtId="3" fontId="3" fillId="2" borderId="30" xfId="27" applyNumberFormat="1" applyFont="1" applyFill="1" applyBorder="1">
      <alignment/>
      <protection/>
    </xf>
    <xf numFmtId="3" fontId="3" fillId="2" borderId="29" xfId="27" applyNumberFormat="1" applyFont="1" applyFill="1" applyBorder="1">
      <alignment/>
      <protection/>
    </xf>
    <xf numFmtId="165" fontId="6" fillId="0" borderId="7" xfId="27" applyNumberFormat="1" applyFont="1" applyBorder="1" applyAlignment="1">
      <alignment horizontal="center"/>
      <protection/>
    </xf>
    <xf numFmtId="164" fontId="6" fillId="0" borderId="10" xfId="27" applyNumberFormat="1" applyFont="1" applyBorder="1" applyAlignment="1">
      <alignment horizontal="center"/>
      <protection/>
    </xf>
    <xf numFmtId="164" fontId="0" fillId="0" borderId="7" xfId="27" applyNumberFormat="1" applyBorder="1">
      <alignment/>
      <protection/>
    </xf>
    <xf numFmtId="164" fontId="0" fillId="0" borderId="12" xfId="27" applyNumberFormat="1" applyBorder="1">
      <alignment/>
      <protection/>
    </xf>
    <xf numFmtId="164" fontId="0" fillId="0" borderId="10" xfId="27" applyNumberFormat="1" applyBorder="1">
      <alignment/>
      <protection/>
    </xf>
    <xf numFmtId="3" fontId="0" fillId="0" borderId="7" xfId="27" applyNumberFormat="1" applyBorder="1">
      <alignment/>
      <protection/>
    </xf>
    <xf numFmtId="3" fontId="0" fillId="0" borderId="21" xfId="27" applyNumberFormat="1" applyBorder="1">
      <alignment/>
      <protection/>
    </xf>
    <xf numFmtId="3" fontId="0" fillId="0" borderId="6" xfId="27" applyNumberFormat="1" applyBorder="1">
      <alignment/>
      <protection/>
    </xf>
    <xf numFmtId="3" fontId="0" fillId="0" borderId="10" xfId="27" applyNumberFormat="1" applyBorder="1">
      <alignment/>
      <protection/>
    </xf>
    <xf numFmtId="165" fontId="6" fillId="0" borderId="28" xfId="27" applyNumberFormat="1" applyFont="1" applyBorder="1" applyAlignment="1">
      <alignment horizontal="center"/>
      <protection/>
    </xf>
    <xf numFmtId="164" fontId="6" fillId="0" borderId="23" xfId="27" applyNumberFormat="1" applyFont="1" applyBorder="1" applyAlignment="1">
      <alignment horizontal="center"/>
      <protection/>
    </xf>
    <xf numFmtId="164" fontId="0" fillId="0" borderId="27" xfId="27" applyNumberFormat="1" applyBorder="1">
      <alignment/>
      <protection/>
    </xf>
    <xf numFmtId="0" fontId="3" fillId="2" borderId="19" xfId="27" applyFont="1" applyFill="1" applyBorder="1" applyAlignment="1">
      <alignment horizontal="center" vertical="center"/>
      <protection/>
    </xf>
    <xf numFmtId="0" fontId="3" fillId="2" borderId="33" xfId="27" applyFont="1" applyFill="1" applyBorder="1" applyAlignment="1">
      <alignment horizontal="center" vertical="center"/>
      <protection/>
    </xf>
    <xf numFmtId="0" fontId="3" fillId="2" borderId="0" xfId="27" applyFont="1" applyFill="1" applyAlignment="1">
      <alignment horizontal="center" vertical="center"/>
      <protection/>
    </xf>
    <xf numFmtId="0" fontId="3" fillId="0" borderId="0" xfId="27" applyFont="1" applyAlignment="1">
      <alignment horizontal="center" vertical="center"/>
      <protection/>
    </xf>
    <xf numFmtId="0" fontId="3" fillId="0" borderId="25" xfId="27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center" vertical="center"/>
      <protection/>
    </xf>
    <xf numFmtId="0" fontId="20" fillId="0" borderId="66" xfId="21" applyFont="1" applyBorder="1" applyAlignment="1" quotePrefix="1">
      <alignment horizontal="center" vertical="center"/>
      <protection/>
    </xf>
    <xf numFmtId="0" fontId="29" fillId="0" borderId="66" xfId="21" applyFont="1" applyBorder="1">
      <alignment/>
      <protection/>
    </xf>
    <xf numFmtId="0" fontId="14" fillId="0" borderId="66" xfId="21" applyFont="1" applyBorder="1">
      <alignment/>
      <protection/>
    </xf>
    <xf numFmtId="0" fontId="14" fillId="0" borderId="66" xfId="21" applyFont="1" applyBorder="1" applyAlignment="1">
      <alignment horizontal="center" vertical="center"/>
      <protection/>
    </xf>
    <xf numFmtId="3" fontId="0" fillId="0" borderId="12" xfId="27" applyNumberFormat="1" applyBorder="1">
      <alignment/>
      <protection/>
    </xf>
    <xf numFmtId="165" fontId="3" fillId="2" borderId="49" xfId="0" applyNumberFormat="1" applyFont="1" applyFill="1" applyBorder="1" applyAlignment="1">
      <alignment horizontal="center"/>
    </xf>
    <xf numFmtId="3" fontId="0" fillId="0" borderId="34" xfId="0" applyNumberFormat="1" applyBorder="1"/>
    <xf numFmtId="3" fontId="0" fillId="0" borderId="27" xfId="0" applyNumberFormat="1" applyBorder="1"/>
    <xf numFmtId="164" fontId="7" fillId="0" borderId="9" xfId="0" applyNumberFormat="1" applyFont="1" applyBorder="1" applyAlignment="1">
      <alignment horizontal="center"/>
    </xf>
    <xf numFmtId="4" fontId="0" fillId="0" borderId="34" xfId="0" applyNumberFormat="1" applyBorder="1"/>
    <xf numFmtId="4" fontId="0" fillId="0" borderId="27" xfId="0" applyNumberFormat="1" applyBorder="1"/>
    <xf numFmtId="4" fontId="0" fillId="0" borderId="2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164" fontId="4" fillId="0" borderId="9" xfId="0" applyNumberFormat="1" applyFont="1" applyBorder="1"/>
    <xf numFmtId="164" fontId="0" fillId="0" borderId="13" xfId="0" applyNumberFormat="1" applyBorder="1"/>
    <xf numFmtId="164" fontId="3" fillId="2" borderId="9" xfId="0" applyNumberFormat="1" applyFont="1" applyFill="1" applyBorder="1"/>
    <xf numFmtId="164" fontId="0" fillId="0" borderId="16" xfId="0" applyNumberFormat="1" applyBorder="1"/>
    <xf numFmtId="0" fontId="0" fillId="0" borderId="13" xfId="0" applyBorder="1"/>
    <xf numFmtId="4" fontId="0" fillId="0" borderId="26" xfId="0" applyNumberFormat="1" applyBorder="1"/>
    <xf numFmtId="4" fontId="0" fillId="0" borderId="42" xfId="0" applyNumberFormat="1" applyBorder="1"/>
    <xf numFmtId="0" fontId="0" fillId="0" borderId="16" xfId="0" applyBorder="1"/>
    <xf numFmtId="0" fontId="0" fillId="0" borderId="9" xfId="0" applyBorder="1"/>
    <xf numFmtId="0" fontId="0" fillId="0" borderId="13" xfId="0" applyBorder="1" applyProtection="1"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3" fontId="3" fillId="2" borderId="32" xfId="0" applyNumberFormat="1" applyFont="1" applyFill="1" applyBorder="1"/>
    <xf numFmtId="3" fontId="3" fillId="2" borderId="30" xfId="0" applyNumberFormat="1" applyFont="1" applyFill="1" applyBorder="1" applyProtection="1">
      <protection locked="0"/>
    </xf>
    <xf numFmtId="3" fontId="3" fillId="2" borderId="67" xfId="0" applyNumberFormat="1" applyFont="1" applyFill="1" applyBorder="1"/>
    <xf numFmtId="3" fontId="3" fillId="2" borderId="38" xfId="0" applyNumberFormat="1" applyFont="1" applyFill="1" applyBorder="1"/>
    <xf numFmtId="164" fontId="0" fillId="0" borderId="34" xfId="27" applyNumberFormat="1" applyBorder="1">
      <alignment/>
      <protection/>
    </xf>
    <xf numFmtId="164" fontId="0" fillId="0" borderId="15" xfId="27" applyNumberFormat="1" applyBorder="1">
      <alignment/>
      <protection/>
    </xf>
    <xf numFmtId="164" fontId="0" fillId="0" borderId="28" xfId="27" applyNumberFormat="1" applyBorder="1">
      <alignment/>
      <protection/>
    </xf>
    <xf numFmtId="164" fontId="0" fillId="0" borderId="21" xfId="27" applyNumberFormat="1" applyBorder="1">
      <alignment/>
      <protection/>
    </xf>
    <xf numFmtId="164" fontId="0" fillId="0" borderId="49" xfId="0" applyNumberFormat="1" applyBorder="1" applyAlignment="1">
      <alignment horizontal="center"/>
    </xf>
    <xf numFmtId="166" fontId="4" fillId="0" borderId="3" xfId="0" applyNumberFormat="1" applyFont="1" applyBorder="1"/>
    <xf numFmtId="166" fontId="4" fillId="0" borderId="4" xfId="0" applyNumberFormat="1" applyFont="1" applyBorder="1"/>
    <xf numFmtId="166" fontId="4" fillId="0" borderId="18" xfId="0" applyNumberFormat="1" applyFont="1" applyBorder="1"/>
    <xf numFmtId="166" fontId="4" fillId="0" borderId="8" xfId="0" applyNumberFormat="1" applyFont="1" applyBorder="1"/>
    <xf numFmtId="166" fontId="4" fillId="0" borderId="15" xfId="0" applyNumberFormat="1" applyFont="1" applyBorder="1"/>
    <xf numFmtId="166" fontId="4" fillId="0" borderId="42" xfId="0" applyNumberFormat="1" applyFont="1" applyBorder="1"/>
    <xf numFmtId="166" fontId="0" fillId="0" borderId="5" xfId="0" applyNumberFormat="1" applyBorder="1"/>
    <xf numFmtId="166" fontId="0" fillId="0" borderId="6" xfId="0" applyNumberFormat="1" applyBorder="1"/>
    <xf numFmtId="166" fontId="0" fillId="0" borderId="17" xfId="0" applyNumberFormat="1" applyBorder="1"/>
    <xf numFmtId="166" fontId="0" fillId="0" borderId="7" xfId="0" applyNumberFormat="1" applyBorder="1"/>
    <xf numFmtId="166" fontId="0" fillId="0" borderId="26" xfId="0" applyNumberFormat="1" applyBorder="1"/>
    <xf numFmtId="166" fontId="4" fillId="0" borderId="37" xfId="0" applyNumberFormat="1" applyFont="1" applyBorder="1"/>
    <xf numFmtId="166" fontId="0" fillId="0" borderId="15" xfId="0" applyNumberFormat="1" applyBorder="1"/>
    <xf numFmtId="166" fontId="0" fillId="0" borderId="12" xfId="0" applyNumberFormat="1" applyBorder="1"/>
    <xf numFmtId="166" fontId="3" fillId="2" borderId="36" xfId="0" applyNumberFormat="1" applyFont="1" applyFill="1" applyBorder="1"/>
    <xf numFmtId="166" fontId="3" fillId="2" borderId="30" xfId="0" applyNumberFormat="1" applyFont="1" applyFill="1" applyBorder="1"/>
    <xf numFmtId="166" fontId="3" fillId="2" borderId="43" xfId="0" applyNumberFormat="1" applyFont="1" applyFill="1" applyBorder="1"/>
    <xf numFmtId="166" fontId="3" fillId="2" borderId="46" xfId="0" applyNumberFormat="1" applyFont="1" applyFill="1" applyBorder="1"/>
    <xf numFmtId="166" fontId="3" fillId="2" borderId="26" xfId="0" applyNumberFormat="1" applyFont="1" applyFill="1" applyBorder="1"/>
    <xf numFmtId="166" fontId="0" fillId="0" borderId="42" xfId="0" applyNumberFormat="1" applyBorder="1"/>
    <xf numFmtId="4" fontId="4" fillId="0" borderId="1" xfId="0" applyNumberFormat="1" applyFont="1" applyBorder="1"/>
    <xf numFmtId="4" fontId="4" fillId="0" borderId="2" xfId="0" applyNumberFormat="1" applyFont="1" applyBorder="1"/>
    <xf numFmtId="4" fontId="4" fillId="0" borderId="18" xfId="0" applyNumberFormat="1" applyFont="1" applyBorder="1"/>
    <xf numFmtId="4" fontId="4" fillId="0" borderId="8" xfId="0" applyNumberFormat="1" applyFont="1" applyBorder="1"/>
    <xf numFmtId="4" fontId="0" fillId="0" borderId="10" xfId="0" applyNumberFormat="1" applyBorder="1"/>
    <xf numFmtId="4" fontId="0" fillId="0" borderId="0" xfId="0" applyNumberFormat="1" applyAlignment="1">
      <alignment horizontal="left"/>
    </xf>
    <xf numFmtId="4" fontId="0" fillId="0" borderId="17" xfId="0" applyNumberFormat="1" applyBorder="1"/>
    <xf numFmtId="4" fontId="0" fillId="0" borderId="7" xfId="0" applyNumberFormat="1" applyBorder="1"/>
    <xf numFmtId="4" fontId="0" fillId="0" borderId="0" xfId="0" applyNumberFormat="1"/>
    <xf numFmtId="4" fontId="3" fillId="2" borderId="1" xfId="0" applyNumberFormat="1" applyFont="1" applyFill="1" applyBorder="1"/>
    <xf numFmtId="4" fontId="3" fillId="2" borderId="2" xfId="0" applyNumberFormat="1" applyFont="1" applyFill="1" applyBorder="1"/>
    <xf numFmtId="4" fontId="3" fillId="2" borderId="36" xfId="0" applyNumberFormat="1" applyFont="1" applyFill="1" applyBorder="1"/>
    <xf numFmtId="4" fontId="3" fillId="2" borderId="43" xfId="0" applyNumberFormat="1" applyFont="1" applyFill="1" applyBorder="1"/>
    <xf numFmtId="4" fontId="3" fillId="2" borderId="47" xfId="0" applyNumberFormat="1" applyFont="1" applyFill="1" applyBorder="1"/>
    <xf numFmtId="4" fontId="3" fillId="2" borderId="37" xfId="0" applyNumberFormat="1" applyFont="1" applyFill="1" applyBorder="1"/>
    <xf numFmtId="4" fontId="0" fillId="0" borderId="14" xfId="0" applyNumberFormat="1" applyBorder="1"/>
    <xf numFmtId="4" fontId="0" fillId="0" borderId="11" xfId="0" applyNumberFormat="1" applyBorder="1"/>
    <xf numFmtId="4" fontId="0" fillId="0" borderId="21" xfId="0" applyNumberFormat="1" applyBorder="1"/>
    <xf numFmtId="3" fontId="0" fillId="0" borderId="68" xfId="0" applyNumberFormat="1" applyBorder="1"/>
    <xf numFmtId="3" fontId="0" fillId="0" borderId="69" xfId="0" applyNumberFormat="1" applyBorder="1"/>
    <xf numFmtId="0" fontId="0" fillId="0" borderId="27" xfId="0" applyBorder="1"/>
    <xf numFmtId="0" fontId="0" fillId="0" borderId="6" xfId="0" applyBorder="1"/>
    <xf numFmtId="164" fontId="0" fillId="0" borderId="34" xfId="0" applyNumberFormat="1" applyBorder="1"/>
    <xf numFmtId="164" fontId="0" fillId="0" borderId="28" xfId="0" applyNumberFormat="1" applyBorder="1"/>
    <xf numFmtId="3" fontId="4" fillId="0" borderId="56" xfId="0" applyNumberFormat="1" applyFont="1" applyBorder="1"/>
    <xf numFmtId="3" fontId="4" fillId="0" borderId="48" xfId="0" applyNumberFormat="1" applyFont="1" applyBorder="1"/>
    <xf numFmtId="0" fontId="0" fillId="0" borderId="7" xfId="0" applyBorder="1"/>
    <xf numFmtId="164" fontId="7" fillId="0" borderId="28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4" fontId="4" fillId="0" borderId="15" xfId="0" applyNumberFormat="1" applyFont="1" applyBorder="1"/>
    <xf numFmtId="4" fontId="4" fillId="0" borderId="42" xfId="0" applyNumberFormat="1" applyFont="1" applyBorder="1"/>
    <xf numFmtId="4" fontId="4" fillId="0" borderId="37" xfId="0" applyNumberFormat="1" applyFont="1" applyBorder="1"/>
    <xf numFmtId="164" fontId="6" fillId="0" borderId="50" xfId="0" applyNumberFormat="1" applyFont="1" applyBorder="1" applyAlignment="1">
      <alignment horizontal="center"/>
    </xf>
    <xf numFmtId="164" fontId="7" fillId="0" borderId="50" xfId="0" applyNumberFormat="1" applyFont="1" applyBorder="1" applyAlignment="1">
      <alignment horizontal="center"/>
    </xf>
    <xf numFmtId="4" fontId="0" fillId="0" borderId="13" xfId="0" applyNumberFormat="1" applyBorder="1"/>
    <xf numFmtId="4" fontId="0" fillId="0" borderId="16" xfId="0" applyNumberFormat="1" applyBorder="1"/>
    <xf numFmtId="3" fontId="4" fillId="0" borderId="28" xfId="0" applyNumberFormat="1" applyFont="1" applyBorder="1"/>
    <xf numFmtId="164" fontId="4" fillId="0" borderId="70" xfId="0" applyNumberFormat="1" applyFont="1" applyBorder="1"/>
    <xf numFmtId="164" fontId="4" fillId="0" borderId="71" xfId="0" applyNumberFormat="1" applyFont="1" applyBorder="1"/>
    <xf numFmtId="164" fontId="4" fillId="0" borderId="72" xfId="0" applyNumberFormat="1" applyFont="1" applyBorder="1"/>
    <xf numFmtId="164" fontId="0" fillId="0" borderId="73" xfId="0" applyNumberFormat="1" applyBorder="1"/>
    <xf numFmtId="164" fontId="0" fillId="0" borderId="68" xfId="0" applyNumberFormat="1" applyBorder="1"/>
    <xf numFmtId="164" fontId="0" fillId="0" borderId="74" xfId="0" applyNumberFormat="1" applyBorder="1"/>
    <xf numFmtId="164" fontId="0" fillId="0" borderId="75" xfId="0" applyNumberFormat="1" applyBorder="1"/>
    <xf numFmtId="164" fontId="0" fillId="0" borderId="69" xfId="0" applyNumberFormat="1" applyBorder="1"/>
    <xf numFmtId="164" fontId="0" fillId="0" borderId="76" xfId="0" applyNumberFormat="1" applyBorder="1"/>
    <xf numFmtId="164" fontId="0" fillId="0" borderId="50" xfId="0" applyNumberFormat="1" applyBorder="1"/>
    <xf numFmtId="164" fontId="0" fillId="0" borderId="56" xfId="0" applyNumberFormat="1" applyBorder="1"/>
    <xf numFmtId="164" fontId="3" fillId="2" borderId="37" xfId="0" applyNumberFormat="1" applyFont="1" applyFill="1" applyBorder="1"/>
    <xf numFmtId="164" fontId="3" fillId="2" borderId="29" xfId="0" applyNumberFormat="1" applyFont="1" applyFill="1" applyBorder="1"/>
    <xf numFmtId="164" fontId="0" fillId="0" borderId="77" xfId="0" applyNumberFormat="1" applyBorder="1"/>
    <xf numFmtId="164" fontId="3" fillId="2" borderId="41" xfId="0" applyNumberFormat="1" applyFont="1" applyFill="1" applyBorder="1"/>
    <xf numFmtId="164" fontId="4" fillId="0" borderId="48" xfId="0" applyNumberFormat="1" applyFont="1" applyBorder="1"/>
    <xf numFmtId="164" fontId="0" fillId="0" borderId="78" xfId="0" applyNumberFormat="1" applyBorder="1"/>
    <xf numFmtId="164" fontId="0" fillId="0" borderId="79" xfId="0" applyNumberFormat="1" applyBorder="1"/>
    <xf numFmtId="3" fontId="4" fillId="0" borderId="21" xfId="0" applyNumberFormat="1" applyFont="1" applyBorder="1" applyAlignment="1">
      <alignment vertical="center"/>
    </xf>
    <xf numFmtId="3" fontId="0" fillId="0" borderId="15" xfId="0" applyNumberFormat="1" applyBorder="1" applyProtection="1">
      <protection locked="0"/>
    </xf>
    <xf numFmtId="3" fontId="0" fillId="0" borderId="12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0" fontId="8" fillId="4" borderId="0" xfId="0" applyFont="1" applyFill="1" applyAlignment="1">
      <alignment horizontal="center" vertical="center"/>
    </xf>
    <xf numFmtId="17" fontId="9" fillId="4" borderId="0" xfId="0" applyNumberFormat="1" applyFont="1" applyFill="1" applyAlignment="1">
      <alignment horizontal="center"/>
    </xf>
    <xf numFmtId="0" fontId="12" fillId="2" borderId="0" xfId="21" applyFont="1" applyFill="1" applyAlignment="1">
      <alignment horizontal="center" vertical="center" wrapText="1"/>
      <protection/>
    </xf>
    <xf numFmtId="0" fontId="12" fillId="2" borderId="0" xfId="21" applyFont="1" applyFill="1" applyAlignment="1">
      <alignment horizontal="center" vertical="center"/>
      <protection/>
    </xf>
    <xf numFmtId="0" fontId="22" fillId="3" borderId="0" xfId="21" applyFont="1" applyFill="1" applyAlignment="1">
      <alignment horizontal="center" vertical="center" wrapText="1"/>
      <protection/>
    </xf>
    <xf numFmtId="0" fontId="12" fillId="2" borderId="0" xfId="21" applyFont="1" applyFill="1" applyAlignment="1">
      <alignment horizontal="left" vertical="center"/>
      <protection/>
    </xf>
    <xf numFmtId="0" fontId="15" fillId="2" borderId="0" xfId="21" applyFont="1" applyFill="1" applyAlignment="1">
      <alignment horizontal="left" vertical="center"/>
      <protection/>
    </xf>
    <xf numFmtId="0" fontId="16" fillId="2" borderId="0" xfId="21" applyFont="1" applyFill="1" applyAlignment="1">
      <alignment horizontal="left" vertical="center" wrapText="1" indent="2"/>
      <protection/>
    </xf>
    <xf numFmtId="0" fontId="15" fillId="2" borderId="0" xfId="21" applyFont="1" applyFill="1" applyAlignment="1">
      <alignment horizontal="left" vertical="center" wrapText="1" indent="2"/>
      <protection/>
    </xf>
    <xf numFmtId="0" fontId="19" fillId="0" borderId="0" xfId="21" applyFont="1" applyAlignment="1" quotePrefix="1">
      <alignment horizontal="left" vertical="top"/>
      <protection/>
    </xf>
    <xf numFmtId="0" fontId="20" fillId="0" borderId="0" xfId="21" applyFont="1" applyAlignment="1" quotePrefix="1">
      <alignment horizontal="left" vertical="top"/>
      <protection/>
    </xf>
    <xf numFmtId="164" fontId="39" fillId="3" borderId="0" xfId="0" applyNumberFormat="1" applyFont="1" applyFill="1" applyAlignment="1">
      <alignment horizontal="center" vertical="center"/>
    </xf>
    <xf numFmtId="0" fontId="31" fillId="3" borderId="0" xfId="21" applyFont="1" applyFill="1" applyAlignment="1">
      <alignment horizontal="center" vertical="center" wrapText="1"/>
      <protection/>
    </xf>
    <xf numFmtId="0" fontId="20" fillId="0" borderId="0" xfId="21" applyFont="1" applyAlignment="1" quotePrefix="1">
      <alignment horizontal="center" vertical="center"/>
      <protection/>
    </xf>
    <xf numFmtId="0" fontId="3" fillId="2" borderId="53" xfId="27" applyFont="1" applyFill="1" applyBorder="1" applyAlignment="1">
      <alignment horizontal="center" vertical="center"/>
      <protection/>
    </xf>
    <xf numFmtId="0" fontId="3" fillId="2" borderId="38" xfId="27" applyFont="1" applyFill="1" applyBorder="1" applyAlignment="1">
      <alignment horizontal="center" vertical="center"/>
      <protection/>
    </xf>
    <xf numFmtId="0" fontId="3" fillId="2" borderId="54" xfId="27" applyFont="1" applyFill="1" applyBorder="1" applyAlignment="1">
      <alignment horizontal="center" vertical="center" wrapText="1"/>
      <protection/>
    </xf>
    <xf numFmtId="0" fontId="3" fillId="2" borderId="80" xfId="27" applyFont="1" applyFill="1" applyBorder="1" applyAlignment="1">
      <alignment horizontal="center" vertical="center" wrapText="1"/>
      <protection/>
    </xf>
    <xf numFmtId="0" fontId="3" fillId="2" borderId="81" xfId="27" applyFont="1" applyFill="1" applyBorder="1" applyAlignment="1">
      <alignment horizontal="center" vertical="center"/>
      <protection/>
    </xf>
    <xf numFmtId="0" fontId="3" fillId="2" borderId="60" xfId="27" applyFont="1" applyFill="1" applyBorder="1" applyAlignment="1">
      <alignment horizontal="center" vertical="center"/>
      <protection/>
    </xf>
    <xf numFmtId="0" fontId="3" fillId="2" borderId="59" xfId="27" applyFont="1" applyFill="1" applyBorder="1" applyAlignment="1">
      <alignment horizontal="center" vertical="center"/>
      <protection/>
    </xf>
    <xf numFmtId="0" fontId="3" fillId="2" borderId="41" xfId="27" applyFont="1" applyFill="1" applyBorder="1" applyAlignment="1">
      <alignment horizontal="center" vertical="center"/>
      <protection/>
    </xf>
    <xf numFmtId="0" fontId="3" fillId="2" borderId="53" xfId="27" applyFont="1" applyFill="1" applyBorder="1" applyAlignment="1">
      <alignment horizontal="center" vertical="center" wrapText="1"/>
      <protection/>
    </xf>
    <xf numFmtId="0" fontId="3" fillId="2" borderId="38" xfId="27" applyFont="1" applyFill="1" applyBorder="1" applyAlignment="1">
      <alignment horizontal="center" vertical="center" wrapText="1"/>
      <protection/>
    </xf>
    <xf numFmtId="0" fontId="5" fillId="2" borderId="82" xfId="27" applyFont="1" applyFill="1" applyBorder="1" applyAlignment="1">
      <alignment horizontal="center" vertical="center"/>
      <protection/>
    </xf>
    <xf numFmtId="0" fontId="5" fillId="2" borderId="60" xfId="27" applyFont="1" applyFill="1" applyBorder="1" applyAlignment="1">
      <alignment horizontal="center" vertical="center"/>
      <protection/>
    </xf>
    <xf numFmtId="0" fontId="3" fillId="2" borderId="23" xfId="27" applyFont="1" applyFill="1" applyBorder="1" applyAlignment="1">
      <alignment horizontal="center" vertical="center" wrapText="1"/>
      <protection/>
    </xf>
    <xf numFmtId="0" fontId="3" fillId="2" borderId="10" xfId="27" applyFont="1" applyFill="1" applyBorder="1" applyAlignment="1">
      <alignment horizontal="center" vertical="center" wrapText="1"/>
      <protection/>
    </xf>
    <xf numFmtId="0" fontId="3" fillId="2" borderId="51" xfId="27" applyFont="1" applyFill="1" applyBorder="1" applyAlignment="1">
      <alignment horizontal="center" vertical="center"/>
      <protection/>
    </xf>
    <xf numFmtId="0" fontId="3" fillId="2" borderId="45" xfId="27" applyFont="1" applyFill="1" applyBorder="1" applyAlignment="1">
      <alignment horizontal="center" vertical="center"/>
      <protection/>
    </xf>
    <xf numFmtId="0" fontId="3" fillId="2" borderId="52" xfId="27" applyFont="1" applyFill="1" applyBorder="1" applyAlignment="1">
      <alignment horizontal="center" vertical="center"/>
      <protection/>
    </xf>
    <xf numFmtId="0" fontId="3" fillId="2" borderId="61" xfId="27" applyFont="1" applyFill="1" applyBorder="1" applyAlignment="1">
      <alignment horizontal="center" vertical="center"/>
      <protection/>
    </xf>
    <xf numFmtId="0" fontId="3" fillId="2" borderId="83" xfId="27" applyFont="1" applyFill="1" applyBorder="1" applyAlignment="1">
      <alignment horizontal="center" vertical="center"/>
      <protection/>
    </xf>
    <xf numFmtId="0" fontId="3" fillId="2" borderId="0" xfId="27" applyFont="1" applyFill="1" applyAlignment="1">
      <alignment horizontal="center" vertical="center"/>
      <protection/>
    </xf>
    <xf numFmtId="0" fontId="5" fillId="2" borderId="20" xfId="27" applyFont="1" applyFill="1" applyBorder="1" applyAlignment="1">
      <alignment horizontal="center" vertical="center" wrapText="1"/>
      <protection/>
    </xf>
    <xf numFmtId="0" fontId="5" fillId="2" borderId="16" xfId="27" applyFont="1" applyFill="1" applyBorder="1" applyAlignment="1">
      <alignment horizontal="center" vertical="center" wrapText="1"/>
      <protection/>
    </xf>
    <xf numFmtId="0" fontId="3" fillId="2" borderId="5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2" borderId="84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3" fillId="2" borderId="86" xfId="0" applyFont="1" applyFill="1" applyBorder="1" applyAlignment="1">
      <alignment horizontal="center" vertical="center" wrapText="1"/>
    </xf>
    <xf numFmtId="0" fontId="5" fillId="2" borderId="82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84" xfId="0" applyFont="1" applyFill="1" applyBorder="1" applyAlignment="1">
      <alignment horizontal="center" vertical="center" wrapText="1"/>
    </xf>
    <xf numFmtId="0" fontId="3" fillId="2" borderId="87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 wrapText="1"/>
    </xf>
    <xf numFmtId="0" fontId="5" fillId="2" borderId="88" xfId="0" applyFont="1" applyFill="1" applyBorder="1" applyAlignment="1">
      <alignment horizontal="center" vertical="center" wrapText="1"/>
    </xf>
    <xf numFmtId="0" fontId="5" fillId="2" borderId="89" xfId="0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Normal 2" xfId="21"/>
    <cellStyle name="Percentagem 2" xfId="22"/>
    <cellStyle name="Normal 2 2" xfId="23"/>
    <cellStyle name="Normal 2 2 2" xfId="24"/>
    <cellStyle name="Normal 2 2 2 2" xfId="25"/>
    <cellStyle name="Normal 2 2 2 2 2" xfId="26"/>
    <cellStyle name="Normal 2 2 2 2 2 2" xfId="27"/>
    <cellStyle name="Normal 2 2 2 2 2 2 2" xfId="28"/>
    <cellStyle name="Normal 2 3" xfId="29"/>
  </cellStyles>
  <dxfs count="13"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C00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C00000"/>
      </font>
      <border/>
    </dxf>
    <dxf>
      <font>
        <color rgb="FFC00000"/>
      </font>
      <border/>
    </dxf>
    <dxf>
      <font>
        <color rgb="FFC0000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ustomXml" Target="../customXml/item1.xml" /><Relationship Id="rId20" Type="http://schemas.openxmlformats.org/officeDocument/2006/relationships/customXml" Target="../customXml/item2.xml" /><Relationship Id="rId21" Type="http://schemas.openxmlformats.org/officeDocument/2006/relationships/customXml" Target="../customXml/item3.xml" /><Relationship Id="rId22" Type="http://schemas.openxmlformats.org/officeDocument/2006/relationships/customXml" Target="../customXml/item4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11</xdr:row>
      <xdr:rowOff>104775</xdr:rowOff>
    </xdr:from>
    <xdr:to>
      <xdr:col>2</xdr:col>
      <xdr:colOff>314325</xdr:colOff>
      <xdr:row>13</xdr:row>
      <xdr:rowOff>19050</xdr:rowOff>
    </xdr:to>
    <xdr:sp macro="" textlink="">
      <xdr:nvSpPr>
        <xdr:cNvPr id="2" name="Mais 1"/>
        <xdr:cNvSpPr/>
      </xdr:nvSpPr>
      <xdr:spPr>
        <a:xfrm>
          <a:off x="714375" y="2352675"/>
          <a:ext cx="419100" cy="409575"/>
        </a:xfrm>
        <a:prstGeom prst="mathPlus">
          <a:avLst/>
        </a:prstGeom>
        <a:solidFill>
          <a:srgbClr val="808080"/>
        </a:solidFill>
        <a:ln>
          <a:noFill/>
        </a:ln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333375</xdr:colOff>
      <xdr:row>8</xdr:row>
      <xdr:rowOff>9525</xdr:rowOff>
    </xdr:from>
    <xdr:to>
      <xdr:col>2</xdr:col>
      <xdr:colOff>447675</xdr:colOff>
      <xdr:row>10</xdr:row>
      <xdr:rowOff>200025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1514475"/>
          <a:ext cx="72390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285750</xdr:colOff>
      <xdr:row>24</xdr:row>
      <xdr:rowOff>133350</xdr:rowOff>
    </xdr:from>
    <xdr:to>
      <xdr:col>3</xdr:col>
      <xdr:colOff>0</xdr:colOff>
      <xdr:row>28</xdr:row>
      <xdr:rowOff>19050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095875"/>
          <a:ext cx="933450" cy="876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400050</xdr:colOff>
      <xdr:row>13</xdr:row>
      <xdr:rowOff>123825</xdr:rowOff>
    </xdr:from>
    <xdr:to>
      <xdr:col>2</xdr:col>
      <xdr:colOff>447675</xdr:colOff>
      <xdr:row>16</xdr:row>
      <xdr:rowOff>38100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867025"/>
          <a:ext cx="657225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342900</xdr:colOff>
      <xdr:row>38</xdr:row>
      <xdr:rowOff>104775</xdr:rowOff>
    </xdr:from>
    <xdr:to>
      <xdr:col>3</xdr:col>
      <xdr:colOff>85725</xdr:colOff>
      <xdr:row>42</xdr:row>
      <xdr:rowOff>66675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8124825"/>
          <a:ext cx="962025" cy="952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showGridLines="0" showRowColHeaders="0" workbookViewId="0" topLeftCell="A1">
      <selection activeCell="D5" sqref="D5"/>
    </sheetView>
  </sheetViews>
  <sheetFormatPr defaultColWidth="9.140625" defaultRowHeight="15"/>
  <cols>
    <col min="1" max="16384" width="9.140625" style="140" customWidth="1"/>
  </cols>
  <sheetData>
    <row r="2" spans="4:9" ht="15">
      <c r="D2" s="425" t="s">
        <v>50</v>
      </c>
      <c r="E2" s="425"/>
      <c r="F2" s="425"/>
      <c r="G2" s="425"/>
      <c r="H2" s="425"/>
      <c r="I2" s="425"/>
    </row>
    <row r="3" spans="4:9" ht="15">
      <c r="D3" s="425"/>
      <c r="E3" s="425"/>
      <c r="F3" s="425"/>
      <c r="G3" s="425"/>
      <c r="H3" s="425"/>
      <c r="I3" s="425"/>
    </row>
    <row r="4" spans="4:9" ht="15.75">
      <c r="D4" s="426" t="s">
        <v>93</v>
      </c>
      <c r="E4" s="426"/>
      <c r="F4" s="426"/>
      <c r="G4" s="426"/>
      <c r="H4" s="426"/>
      <c r="I4" s="426"/>
    </row>
    <row r="6" ht="15" customHeight="1"/>
    <row r="7" ht="15" customHeight="1">
      <c r="A7" s="141" t="s">
        <v>49</v>
      </c>
    </row>
    <row r="8" ht="15" customHeight="1"/>
    <row r="9" ht="15" customHeight="1">
      <c r="A9" s="141" t="s">
        <v>48</v>
      </c>
    </row>
    <row r="10" ht="15" customHeight="1"/>
    <row r="11" ht="15" customHeight="1">
      <c r="A11" s="141" t="s">
        <v>51</v>
      </c>
    </row>
    <row r="12" ht="15" customHeight="1"/>
    <row r="13" ht="15" customHeight="1">
      <c r="A13" s="141" t="s">
        <v>52</v>
      </c>
    </row>
    <row r="14" ht="15" customHeight="1"/>
    <row r="15" ht="15" customHeight="1">
      <c r="A15" s="141" t="s">
        <v>55</v>
      </c>
    </row>
    <row r="16" ht="15" customHeight="1"/>
    <row r="17" ht="15" customHeight="1">
      <c r="A17" s="141" t="s">
        <v>56</v>
      </c>
    </row>
    <row r="18" ht="15" customHeight="1"/>
    <row r="19" ht="15" customHeight="1">
      <c r="A19" s="141" t="s">
        <v>54</v>
      </c>
    </row>
    <row r="20" ht="15" customHeight="1"/>
    <row r="21" ht="15" customHeight="1">
      <c r="A21" s="141" t="s">
        <v>53</v>
      </c>
    </row>
    <row r="22" ht="15" customHeight="1"/>
    <row r="23" ht="15" customHeight="1">
      <c r="A23" s="141" t="s">
        <v>61</v>
      </c>
    </row>
    <row r="24" ht="15" customHeight="1"/>
    <row r="25" ht="15" customHeight="1">
      <c r="A25" s="141" t="s">
        <v>62</v>
      </c>
    </row>
    <row r="26" ht="15" customHeight="1"/>
    <row r="27" ht="15" customHeight="1">
      <c r="A27" s="141" t="s">
        <v>64</v>
      </c>
    </row>
    <row r="28" ht="15" customHeight="1"/>
    <row r="29" ht="15" customHeight="1">
      <c r="A29" s="154" t="s">
        <v>76</v>
      </c>
    </row>
    <row r="30" ht="15" customHeight="1"/>
    <row r="31" ht="15" customHeight="1">
      <c r="A31" s="154" t="s">
        <v>77</v>
      </c>
    </row>
    <row r="32" ht="15" customHeight="1"/>
    <row r="33" ht="15">
      <c r="A33" s="154" t="s">
        <v>78</v>
      </c>
    </row>
  </sheetData>
  <mergeCells count="2">
    <mergeCell ref="D2:I3"/>
    <mergeCell ref="D4:I4"/>
  </mergeCells>
  <hyperlinks>
    <hyperlink ref="A7" location="'1'!A1" display="1. MERCADO DE VINHOS TRANQUILOS: PORTUGAL (CONTINENTE)"/>
    <hyperlink ref="A9" location="'2'!A1" display="2. EVOLUÇÃO DAS VENDAS DE VINHO TRANQUILO NO MERCADO NACIONAL POR CANAL DE DISTRIBUIÇÃO"/>
    <hyperlink ref="A11" location="'3'!A1" display="3. EVOLUÇÃO DAS VENDAS DE VINHO TRANQUILO CERTIFICADO NO MERCADO NACIONAL POR CANAL DE DISTRIBUIÇÃO"/>
    <hyperlink ref="A13" location="'4'!A1" display="4. EVOLUÇÃO DAS VENDAS DE VINHO TRANQUILO  NÃO CERTIFICADO NO MERCADO NACIONAL POR CANAL DE DISTRIBUIÇÃO"/>
    <hyperlink ref="A15" location="'5'!A1" display="5. EVOLUÇÃO DAS VENDAS NO MERCADO NACIONAL DE VINHO TRANQUILO POR TIPO DE PRODUTO / REGIÃO"/>
    <hyperlink ref="A17" location="'6'!A1" display="6. EVOLUÇÃO DAS VENDAS NO MERCADO NACIONAL DE VINHO TRANQUILO NA DISTRIBUIÇÃO POR TIPO DE PRODUTO / REGIÃO"/>
    <hyperlink ref="A19" location="'7'!A1" display="7. EVOLUÇÃO DAS VENDAS NO MERCADO NACIONAL DE VINHO TRANQUILO NA RESTAURAÇÃO POR TIPO DE PRODUTO / REGIÃO"/>
    <hyperlink ref="A21" location="'8'!A1" display="8. EVOLUÇÃO DAS VENDAS NO MERCADO NACIONAL DE VINHO TRANQUILO CERTIFICADO POR REGIÃO / TIPO DE CERTIFICAÇÃO"/>
    <hyperlink ref="A23" location="'9'!A1" display="9. EVOLUÇÃO DAS VENDAS NO MERCADO NACIONAL  DE VINHO TRANQUILO CERTIFICADO NA DISTRIBUIÇÃO POR REGIÃO / TIPO DE CERTIFICAÇÃO"/>
    <hyperlink ref="A25" location="'10'!A1" display="10. EVOLUÇÃO DAS VENDAS NO MERCADO NACIONAL  DE VINHO TRANQUILO CERTIFICADO NA RESTAURAÇÃO POR REGIÃO / TIPO DE CERTIFICAÇÃO"/>
    <hyperlink ref="A27" location="'11'!A1" display="11. EVOLUÇÃO DAS VENDAS NO MERCADO NACIONAL  DE VINHO TRANQUILO CERTIFICADO  POR REGIÃO / CANAL DE DISTRIBUIÇÃO"/>
    <hyperlink ref="A29" location="'12'!A1" display="12. EVOLUÇÃO DAS VENDAS NO MERCADO NACIONAL  DE VINHO TRANQUILO  POR CANAL DE DISTRIBUIÇÃO / ACONDICIONAMENTO"/>
    <hyperlink ref="A31" location="'13'!A1" display="13. EVOLUÇÃO DAS VENDAS NO MERCADO NACIONAL  DE VINHO TRANQUILO  CERTIFICADO POR CANAL DE DISTRIBUIÇÃO / ACONDICIONAMENTO"/>
    <hyperlink ref="A33" location="'14'!A1" display="14. EVOLUÇÃO DAS VENDAS NO MERCADO NACIONAL  DE VINHO TRANQUILO NÃO CERTIFICADO POR CANAL DE DISTRIBUIÇÃO / ACONDICIONAMENTO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1ADF8-1EF3-4ADC-BD2D-34E203DBF0E8}">
  <dimension ref="A1:X141"/>
  <sheetViews>
    <sheetView workbookViewId="0" topLeftCell="A123">
      <selection activeCell="J65" sqref="J65:K91"/>
    </sheetView>
  </sheetViews>
  <sheetFormatPr defaultColWidth="9.140625" defaultRowHeight="15"/>
  <cols>
    <col min="1" max="1" width="3.421875" style="0" customWidth="1"/>
    <col min="2" max="2" width="19.57421875" style="0" customWidth="1"/>
    <col min="3" max="9" width="11.140625" style="0" customWidth="1"/>
    <col min="10" max="11" width="11.8515625" style="0" customWidth="1"/>
    <col min="12" max="12" width="2.57421875" style="0" customWidth="1"/>
    <col min="13" max="19" width="10.7109375" style="0" customWidth="1"/>
    <col min="20" max="21" width="11.8515625" style="0" customWidth="1"/>
    <col min="22" max="22" width="2.57421875" style="0" customWidth="1"/>
    <col min="23" max="24" width="11.140625" style="0" customWidth="1"/>
  </cols>
  <sheetData>
    <row r="1" ht="15">
      <c r="A1" s="1" t="s">
        <v>60</v>
      </c>
    </row>
    <row r="2" ht="15">
      <c r="A2" s="1"/>
    </row>
    <row r="3" spans="1:13" ht="15">
      <c r="A3" s="1" t="s">
        <v>22</v>
      </c>
      <c r="M3" s="1" t="s">
        <v>24</v>
      </c>
    </row>
    <row r="4" ht="15.75" thickBot="1"/>
    <row r="5" spans="1:24" ht="24" customHeight="1">
      <c r="A5" s="470" t="s">
        <v>29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3">
        <v>2019</v>
      </c>
      <c r="Q5" s="490">
        <v>2020</v>
      </c>
      <c r="R5" s="463">
        <v>2021</v>
      </c>
      <c r="S5" s="463">
        <v>2022</v>
      </c>
      <c r="T5" s="467" t="str">
        <f>J5</f>
        <v>janeiro - setembro</v>
      </c>
      <c r="U5" s="468"/>
      <c r="W5" s="492" t="s">
        <v>88</v>
      </c>
      <c r="X5" s="493"/>
    </row>
    <row r="6" spans="1:24" ht="21.75" customHeight="1" thickBot="1">
      <c r="A6" s="486"/>
      <c r="B6" s="48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89"/>
      <c r="Q6" s="491"/>
      <c r="R6" s="489"/>
      <c r="S6" s="489"/>
      <c r="T6" s="167">
        <v>2022</v>
      </c>
      <c r="U6" s="169">
        <v>2023</v>
      </c>
      <c r="W6" s="131" t="s">
        <v>0</v>
      </c>
      <c r="X6" s="132" t="s">
        <v>38</v>
      </c>
    </row>
    <row r="7" spans="1:24" ht="20.1" customHeight="1" thickBot="1">
      <c r="A7" s="5" t="s">
        <v>10</v>
      </c>
      <c r="B7" s="6"/>
      <c r="C7" s="13">
        <v>18625525</v>
      </c>
      <c r="D7" s="14">
        <v>19983662</v>
      </c>
      <c r="E7" s="14">
        <v>20334191</v>
      </c>
      <c r="F7" s="14">
        <v>21469566</v>
      </c>
      <c r="G7" s="14">
        <v>19900394</v>
      </c>
      <c r="H7" s="14">
        <v>20394126</v>
      </c>
      <c r="I7" s="15">
        <v>21704967</v>
      </c>
      <c r="J7" s="14">
        <v>16803815</v>
      </c>
      <c r="K7" s="161">
        <v>16104259</v>
      </c>
      <c r="M7" s="135">
        <f aca="true" t="shared" si="0" ref="M7:U7">C7/C45</f>
        <v>0.16972846980551387</v>
      </c>
      <c r="N7" s="261">
        <f t="shared" si="0"/>
        <v>0.17784797322324608</v>
      </c>
      <c r="O7" s="21">
        <f t="shared" si="0"/>
        <v>0.17665948104128135</v>
      </c>
      <c r="P7" s="21">
        <f t="shared" si="0"/>
        <v>0.17230649587352914</v>
      </c>
      <c r="Q7" s="21">
        <f t="shared" si="0"/>
        <v>0.17704576152653625</v>
      </c>
      <c r="R7" s="418">
        <f t="shared" si="0"/>
        <v>0.17328196252462968</v>
      </c>
      <c r="S7" s="27">
        <f t="shared" si="0"/>
        <v>0.17421887997581978</v>
      </c>
      <c r="T7" s="20">
        <f t="shared" si="0"/>
        <v>0.18436291455918027</v>
      </c>
      <c r="U7" s="235">
        <f t="shared" si="0"/>
        <v>0.179509008400561</v>
      </c>
      <c r="W7" s="102">
        <f>(K7-J7)/J7</f>
        <v>-0.04163078443793865</v>
      </c>
      <c r="X7" s="101">
        <f>(U7-T7)*100</f>
        <v>-0.48539061586192755</v>
      </c>
    </row>
    <row r="8" spans="1:24" ht="20.1" customHeight="1">
      <c r="A8" s="24"/>
      <c r="B8" t="s">
        <v>91</v>
      </c>
      <c r="C8" s="10">
        <v>488904</v>
      </c>
      <c r="D8" s="11">
        <v>462559</v>
      </c>
      <c r="E8" s="11">
        <v>714382</v>
      </c>
      <c r="F8" s="11">
        <v>730840</v>
      </c>
      <c r="G8" s="11">
        <v>595254</v>
      </c>
      <c r="H8" s="11">
        <v>980147</v>
      </c>
      <c r="I8" s="12">
        <v>1338075</v>
      </c>
      <c r="J8" s="11">
        <v>1052777</v>
      </c>
      <c r="K8" s="162">
        <v>1102656</v>
      </c>
      <c r="M8" s="77">
        <f aca="true" t="shared" si="1" ref="M8:U8">C8/C7</f>
        <v>0.026249139286006702</v>
      </c>
      <c r="N8" s="37">
        <f t="shared" si="1"/>
        <v>0.02314685866884658</v>
      </c>
      <c r="O8" s="18">
        <f t="shared" si="1"/>
        <v>0.035132059101834937</v>
      </c>
      <c r="P8" s="18">
        <f t="shared" si="1"/>
        <v>0.03404074400013489</v>
      </c>
      <c r="Q8" s="18">
        <f t="shared" si="1"/>
        <v>0.02991166908554675</v>
      </c>
      <c r="R8" s="412">
        <f t="shared" si="1"/>
        <v>0.04806026009646111</v>
      </c>
      <c r="S8" s="173">
        <f t="shared" si="1"/>
        <v>0.061648331462563384</v>
      </c>
      <c r="T8" s="96">
        <f t="shared" si="1"/>
        <v>0.06265107060509771</v>
      </c>
      <c r="U8" s="78">
        <f t="shared" si="1"/>
        <v>0.06846983769945578</v>
      </c>
      <c r="W8" s="107">
        <f aca="true" t="shared" si="2" ref="W8:W47">(K8-J8)/J8</f>
        <v>0.04737850465958128</v>
      </c>
      <c r="X8" s="104">
        <f aca="true" t="shared" si="3" ref="X8:X47">(U8-T8)*100</f>
        <v>0.5818767094358066</v>
      </c>
    </row>
    <row r="9" spans="1:24" ht="20.1" customHeight="1" thickBot="1">
      <c r="A9" s="24"/>
      <c r="B9" t="s">
        <v>92</v>
      </c>
      <c r="C9" s="10">
        <v>18136621</v>
      </c>
      <c r="D9" s="11">
        <v>19521103</v>
      </c>
      <c r="E9" s="11">
        <v>19619809</v>
      </c>
      <c r="F9" s="11">
        <v>20738726</v>
      </c>
      <c r="G9" s="11">
        <v>19305140</v>
      </c>
      <c r="H9" s="11">
        <v>19413979</v>
      </c>
      <c r="I9" s="12">
        <v>20366892</v>
      </c>
      <c r="J9" s="11">
        <v>15751038</v>
      </c>
      <c r="K9" s="162">
        <v>15001603</v>
      </c>
      <c r="M9" s="77">
        <f aca="true" t="shared" si="4" ref="M9:U9">C9/C7</f>
        <v>0.9737508607139933</v>
      </c>
      <c r="N9" s="37">
        <f t="shared" si="4"/>
        <v>0.9768531413311534</v>
      </c>
      <c r="O9" s="18">
        <f t="shared" si="4"/>
        <v>0.9648679408981651</v>
      </c>
      <c r="P9" s="18">
        <f t="shared" si="4"/>
        <v>0.9659592559998651</v>
      </c>
      <c r="Q9" s="18">
        <f t="shared" si="4"/>
        <v>0.9700883309144532</v>
      </c>
      <c r="R9" s="412">
        <f t="shared" si="4"/>
        <v>0.9519397399035389</v>
      </c>
      <c r="S9" s="173">
        <f t="shared" si="4"/>
        <v>0.9383516685374366</v>
      </c>
      <c r="T9" s="96">
        <f t="shared" si="4"/>
        <v>0.9373489293949023</v>
      </c>
      <c r="U9" s="78">
        <f t="shared" si="4"/>
        <v>0.9315301623005442</v>
      </c>
      <c r="W9" s="105">
        <f t="shared" si="2"/>
        <v>-0.04758003885204264</v>
      </c>
      <c r="X9" s="104">
        <f t="shared" si="3"/>
        <v>-0.5818767094358135</v>
      </c>
    </row>
    <row r="10" spans="1:24" ht="20.1" customHeight="1" thickBot="1">
      <c r="A10" s="5" t="s">
        <v>18</v>
      </c>
      <c r="B10" s="6"/>
      <c r="C10" s="13">
        <v>539211</v>
      </c>
      <c r="D10" s="14">
        <v>687664</v>
      </c>
      <c r="E10" s="14">
        <v>429621</v>
      </c>
      <c r="F10" s="14">
        <v>392807</v>
      </c>
      <c r="G10" s="14">
        <v>275614</v>
      </c>
      <c r="H10" s="14">
        <v>297993</v>
      </c>
      <c r="I10" s="15">
        <v>395152</v>
      </c>
      <c r="J10" s="14">
        <v>286870</v>
      </c>
      <c r="K10" s="161">
        <v>297384</v>
      </c>
      <c r="M10" s="135">
        <f aca="true" t="shared" si="5" ref="M10:U10">C10/C45</f>
        <v>0.004913657893256751</v>
      </c>
      <c r="N10" s="261">
        <f t="shared" si="5"/>
        <v>0.006119981846099594</v>
      </c>
      <c r="O10" s="21">
        <f t="shared" si="5"/>
        <v>0.0037324633620504665</v>
      </c>
      <c r="P10" s="21">
        <f t="shared" si="5"/>
        <v>0.0031525182076150658</v>
      </c>
      <c r="Q10" s="21">
        <f t="shared" si="5"/>
        <v>0.0024520263527131555</v>
      </c>
      <c r="R10" s="418">
        <f t="shared" si="5"/>
        <v>0.0025319453188924093</v>
      </c>
      <c r="S10" s="27">
        <f t="shared" si="5"/>
        <v>0.003171759664974618</v>
      </c>
      <c r="T10" s="20">
        <f t="shared" si="5"/>
        <v>0.003147391785710093</v>
      </c>
      <c r="U10" s="235">
        <f t="shared" si="5"/>
        <v>0.003314844039343408</v>
      </c>
      <c r="W10" s="102">
        <f t="shared" si="2"/>
        <v>0.03665074772545055</v>
      </c>
      <c r="X10" s="101">
        <f t="shared" si="3"/>
        <v>0.016745225363331465</v>
      </c>
    </row>
    <row r="11" spans="1:24" ht="20.1" customHeight="1">
      <c r="A11" s="24"/>
      <c r="B11" t="s">
        <v>91</v>
      </c>
      <c r="C11" s="10">
        <v>519585</v>
      </c>
      <c r="D11" s="11">
        <v>652024</v>
      </c>
      <c r="E11" s="11">
        <v>372541</v>
      </c>
      <c r="F11" s="11">
        <v>302233</v>
      </c>
      <c r="G11" s="11">
        <v>211885</v>
      </c>
      <c r="H11" s="11">
        <v>213769</v>
      </c>
      <c r="I11" s="12">
        <v>300674</v>
      </c>
      <c r="J11" s="11">
        <v>217513</v>
      </c>
      <c r="K11" s="162">
        <v>227049</v>
      </c>
      <c r="M11" s="77">
        <f aca="true" t="shared" si="6" ref="M11:U11">C11/C10</f>
        <v>0.9636023745806372</v>
      </c>
      <c r="N11" s="37">
        <f t="shared" si="6"/>
        <v>0.9481723632471672</v>
      </c>
      <c r="O11" s="18">
        <f t="shared" si="6"/>
        <v>0.867138710630998</v>
      </c>
      <c r="P11" s="18">
        <f t="shared" si="6"/>
        <v>0.7694185694246793</v>
      </c>
      <c r="Q11" s="18">
        <f t="shared" si="6"/>
        <v>0.768774445420044</v>
      </c>
      <c r="R11" s="412">
        <f t="shared" si="6"/>
        <v>0.7173624883805996</v>
      </c>
      <c r="S11" s="173">
        <f t="shared" si="6"/>
        <v>0.7609071952058954</v>
      </c>
      <c r="T11" s="96">
        <f t="shared" si="6"/>
        <v>0.758228465855614</v>
      </c>
      <c r="U11" s="78">
        <f t="shared" si="6"/>
        <v>0.7634876119764346</v>
      </c>
      <c r="W11" s="107">
        <f t="shared" si="2"/>
        <v>0.043841057775857076</v>
      </c>
      <c r="X11" s="104">
        <f t="shared" si="3"/>
        <v>0.5259146120820568</v>
      </c>
    </row>
    <row r="12" spans="1:24" ht="20.1" customHeight="1" thickBot="1">
      <c r="A12" s="24"/>
      <c r="B12" t="s">
        <v>92</v>
      </c>
      <c r="C12" s="10">
        <v>19626</v>
      </c>
      <c r="D12" s="11">
        <v>35640</v>
      </c>
      <c r="E12" s="11">
        <v>57080</v>
      </c>
      <c r="F12" s="11">
        <v>90574</v>
      </c>
      <c r="G12" s="11">
        <v>63729</v>
      </c>
      <c r="H12" s="11">
        <v>84224</v>
      </c>
      <c r="I12" s="12">
        <v>94478</v>
      </c>
      <c r="J12" s="11">
        <v>69357</v>
      </c>
      <c r="K12" s="162">
        <v>70335</v>
      </c>
      <c r="M12" s="77">
        <f aca="true" t="shared" si="7" ref="M12:U12">C12/C10</f>
        <v>0.036397625419362735</v>
      </c>
      <c r="N12" s="37">
        <f t="shared" si="7"/>
        <v>0.05182763675283278</v>
      </c>
      <c r="O12" s="18">
        <f t="shared" si="7"/>
        <v>0.132861289369002</v>
      </c>
      <c r="P12" s="18">
        <f t="shared" si="7"/>
        <v>0.2305814305753207</v>
      </c>
      <c r="Q12" s="18">
        <f t="shared" si="7"/>
        <v>0.23122555457995603</v>
      </c>
      <c r="R12" s="412">
        <f t="shared" si="7"/>
        <v>0.2826375116194005</v>
      </c>
      <c r="S12" s="173">
        <f t="shared" si="7"/>
        <v>0.23909280479410455</v>
      </c>
      <c r="T12" s="96">
        <f t="shared" si="7"/>
        <v>0.24177153414438596</v>
      </c>
      <c r="U12" s="78">
        <f t="shared" si="7"/>
        <v>0.2365123880235655</v>
      </c>
      <c r="W12" s="105">
        <f t="shared" si="2"/>
        <v>0.014100955923699122</v>
      </c>
      <c r="X12" s="104">
        <f t="shared" si="3"/>
        <v>-0.5259146120820457</v>
      </c>
    </row>
    <row r="13" spans="1:24" ht="20.1" customHeight="1" thickBot="1">
      <c r="A13" s="5" t="s">
        <v>15</v>
      </c>
      <c r="B13" s="6"/>
      <c r="C13" s="13">
        <v>11753648</v>
      </c>
      <c r="D13" s="14">
        <v>13623943</v>
      </c>
      <c r="E13" s="14">
        <v>13143932</v>
      </c>
      <c r="F13" s="14">
        <v>12901981</v>
      </c>
      <c r="G13" s="14">
        <v>12362376</v>
      </c>
      <c r="H13" s="14">
        <v>14026050</v>
      </c>
      <c r="I13" s="15">
        <v>16007296</v>
      </c>
      <c r="J13" s="14">
        <v>11338347</v>
      </c>
      <c r="K13" s="161">
        <v>11629320</v>
      </c>
      <c r="M13" s="135">
        <f aca="true" t="shared" si="8" ref="M13:U13">C13/C45</f>
        <v>0.10710724608689627</v>
      </c>
      <c r="N13" s="261">
        <f t="shared" si="8"/>
        <v>0.12124858045832795</v>
      </c>
      <c r="O13" s="21">
        <f t="shared" si="8"/>
        <v>0.11419191478834301</v>
      </c>
      <c r="P13" s="21">
        <f t="shared" si="8"/>
        <v>0.1035463472310922</v>
      </c>
      <c r="Q13" s="21">
        <f t="shared" si="8"/>
        <v>0.10998306230506669</v>
      </c>
      <c r="R13" s="418">
        <f t="shared" si="8"/>
        <v>0.11917458342998284</v>
      </c>
      <c r="S13" s="27">
        <f t="shared" si="8"/>
        <v>0.12848548355597222</v>
      </c>
      <c r="T13" s="20">
        <f t="shared" si="8"/>
        <v>0.12439857848966666</v>
      </c>
      <c r="U13" s="235">
        <f t="shared" si="8"/>
        <v>0.1296282990464083</v>
      </c>
      <c r="W13" s="102">
        <f t="shared" si="2"/>
        <v>0.02566273549398338</v>
      </c>
      <c r="X13" s="101">
        <f t="shared" si="3"/>
        <v>0.5229720556741633</v>
      </c>
    </row>
    <row r="14" spans="1:24" ht="20.1" customHeight="1">
      <c r="A14" s="24"/>
      <c r="B14" t="s">
        <v>91</v>
      </c>
      <c r="C14" s="10">
        <v>1951595</v>
      </c>
      <c r="D14" s="11">
        <v>1596350</v>
      </c>
      <c r="E14" s="11">
        <v>1314189</v>
      </c>
      <c r="F14" s="11">
        <v>681631</v>
      </c>
      <c r="G14" s="11">
        <v>450223</v>
      </c>
      <c r="H14" s="11">
        <v>516104</v>
      </c>
      <c r="I14" s="12">
        <v>523464</v>
      </c>
      <c r="J14" s="11">
        <v>381247</v>
      </c>
      <c r="K14" s="162">
        <v>366190</v>
      </c>
      <c r="M14" s="77">
        <f aca="true" t="shared" si="9" ref="M14:U14">C14/C13</f>
        <v>0.16604164085907627</v>
      </c>
      <c r="N14" s="37">
        <f t="shared" si="9"/>
        <v>0.11717239275002839</v>
      </c>
      <c r="O14" s="18">
        <f t="shared" si="9"/>
        <v>0.09998446431402719</v>
      </c>
      <c r="P14" s="18">
        <f t="shared" si="9"/>
        <v>0.052831499286814944</v>
      </c>
      <c r="Q14" s="18">
        <f t="shared" si="9"/>
        <v>0.03641880816438523</v>
      </c>
      <c r="R14" s="412">
        <f t="shared" si="9"/>
        <v>0.03679610439147158</v>
      </c>
      <c r="S14" s="173">
        <f t="shared" si="9"/>
        <v>0.032701588075837416</v>
      </c>
      <c r="T14" s="96">
        <f t="shared" si="9"/>
        <v>0.0336245662617311</v>
      </c>
      <c r="U14" s="78">
        <f t="shared" si="9"/>
        <v>0.031488513515837556</v>
      </c>
      <c r="W14" s="107">
        <f t="shared" si="2"/>
        <v>-0.039494081264901754</v>
      </c>
      <c r="X14" s="104">
        <f t="shared" si="3"/>
        <v>-0.21360527458935408</v>
      </c>
    </row>
    <row r="15" spans="1:24" ht="20.1" customHeight="1" thickBot="1">
      <c r="A15" s="24"/>
      <c r="B15" t="s">
        <v>92</v>
      </c>
      <c r="C15" s="10">
        <v>9802053</v>
      </c>
      <c r="D15" s="11">
        <v>12027593</v>
      </c>
      <c r="E15" s="11">
        <v>11829743</v>
      </c>
      <c r="F15" s="11">
        <v>12220350</v>
      </c>
      <c r="G15" s="11">
        <v>11912153</v>
      </c>
      <c r="H15" s="11">
        <v>13509946</v>
      </c>
      <c r="I15" s="12">
        <v>15483832</v>
      </c>
      <c r="J15" s="11">
        <v>10957100</v>
      </c>
      <c r="K15" s="162">
        <v>11263130</v>
      </c>
      <c r="M15" s="77">
        <f aca="true" t="shared" si="10" ref="M15:U15">C15/C13</f>
        <v>0.8339583591409238</v>
      </c>
      <c r="N15" s="37">
        <f t="shared" si="10"/>
        <v>0.8828276072499716</v>
      </c>
      <c r="O15" s="18">
        <f t="shared" si="10"/>
        <v>0.9000155356859728</v>
      </c>
      <c r="P15" s="18">
        <f t="shared" si="10"/>
        <v>0.947168500713185</v>
      </c>
      <c r="Q15" s="18">
        <f t="shared" si="10"/>
        <v>0.9635811918356147</v>
      </c>
      <c r="R15" s="412">
        <f t="shared" si="10"/>
        <v>0.9632038956085284</v>
      </c>
      <c r="S15" s="173">
        <f t="shared" si="10"/>
        <v>0.9672984119241625</v>
      </c>
      <c r="T15" s="96">
        <f t="shared" si="10"/>
        <v>0.966375433738269</v>
      </c>
      <c r="U15" s="78">
        <f t="shared" si="10"/>
        <v>0.9685114864841624</v>
      </c>
      <c r="W15" s="105">
        <f t="shared" si="2"/>
        <v>0.02792983544916082</v>
      </c>
      <c r="X15" s="104">
        <f t="shared" si="3"/>
        <v>0.21360527458934575</v>
      </c>
    </row>
    <row r="16" spans="1:24" ht="20.1" customHeight="1" thickBot="1">
      <c r="A16" s="5" t="s">
        <v>8</v>
      </c>
      <c r="B16" s="6"/>
      <c r="C16" s="13">
        <v>108515</v>
      </c>
      <c r="D16" s="14">
        <v>88963</v>
      </c>
      <c r="E16" s="14">
        <v>259060</v>
      </c>
      <c r="F16" s="14">
        <v>298131</v>
      </c>
      <c r="G16" s="14">
        <v>76415</v>
      </c>
      <c r="H16" s="14"/>
      <c r="I16" s="15"/>
      <c r="J16" s="14"/>
      <c r="K16" s="161"/>
      <c r="M16" s="135">
        <f aca="true" t="shared" si="11" ref="M16:U16">C16/C45</f>
        <v>0.0009888625905012255</v>
      </c>
      <c r="N16" s="261">
        <f t="shared" si="11"/>
        <v>0.0007917412355082688</v>
      </c>
      <c r="O16" s="21">
        <f t="shared" si="11"/>
        <v>0.0022506626970580906</v>
      </c>
      <c r="P16" s="21">
        <f t="shared" si="11"/>
        <v>0.002392684971893289</v>
      </c>
      <c r="Q16" s="21">
        <f t="shared" si="11"/>
        <v>0.0006798333674725369</v>
      </c>
      <c r="R16" s="418">
        <f t="shared" si="11"/>
        <v>0</v>
      </c>
      <c r="S16" s="27">
        <f t="shared" si="11"/>
        <v>0</v>
      </c>
      <c r="T16" s="20">
        <f t="shared" si="11"/>
        <v>0</v>
      </c>
      <c r="U16" s="235">
        <f t="shared" si="11"/>
        <v>0</v>
      </c>
      <c r="W16" s="102"/>
      <c r="X16" s="101">
        <f t="shared" si="3"/>
        <v>0</v>
      </c>
    </row>
    <row r="17" spans="1:24" ht="20.1" customHeight="1" thickBot="1">
      <c r="A17" s="24"/>
      <c r="B17" t="s">
        <v>91</v>
      </c>
      <c r="C17" s="10">
        <v>108515</v>
      </c>
      <c r="D17" s="11">
        <v>88963</v>
      </c>
      <c r="E17" s="11">
        <v>259060</v>
      </c>
      <c r="F17" s="11">
        <v>298131</v>
      </c>
      <c r="G17" s="11">
        <v>76415</v>
      </c>
      <c r="H17" s="11"/>
      <c r="I17" s="12"/>
      <c r="J17" s="11"/>
      <c r="K17" s="162"/>
      <c r="M17" s="77">
        <f>C17/C16</f>
        <v>1</v>
      </c>
      <c r="N17" s="37">
        <f>D17/D16</f>
        <v>1</v>
      </c>
      <c r="O17" s="18">
        <f>E17/E16</f>
        <v>1</v>
      </c>
      <c r="P17" s="18">
        <f>F17/F16</f>
        <v>1</v>
      </c>
      <c r="Q17" s="18">
        <f>G17/G16</f>
        <v>1</v>
      </c>
      <c r="R17" s="412"/>
      <c r="S17" s="173"/>
      <c r="T17" s="96"/>
      <c r="U17" s="78"/>
      <c r="W17" s="155"/>
      <c r="X17" s="104"/>
    </row>
    <row r="18" spans="1:24" ht="20.1" customHeight="1" thickBot="1">
      <c r="A18" s="5" t="s">
        <v>16</v>
      </c>
      <c r="B18" s="6"/>
      <c r="C18" s="13">
        <v>33870</v>
      </c>
      <c r="D18" s="14">
        <v>27242</v>
      </c>
      <c r="E18" s="14">
        <v>23820</v>
      </c>
      <c r="F18" s="14">
        <v>29584</v>
      </c>
      <c r="G18" s="14">
        <v>54141</v>
      </c>
      <c r="H18" s="14">
        <v>32673</v>
      </c>
      <c r="I18" s="15">
        <v>38012</v>
      </c>
      <c r="J18" s="14">
        <v>27553</v>
      </c>
      <c r="K18" s="161">
        <v>25047</v>
      </c>
      <c r="M18" s="135">
        <f aca="true" t="shared" si="12" ref="M18:U18">C18/C45</f>
        <v>0.0003086465091487491</v>
      </c>
      <c r="N18" s="261">
        <f t="shared" si="12"/>
        <v>0.00024244477746609554</v>
      </c>
      <c r="O18" s="21">
        <f t="shared" si="12"/>
        <v>0.0002069435090092014</v>
      </c>
      <c r="P18" s="21">
        <f t="shared" si="12"/>
        <v>0.0002374298285266915</v>
      </c>
      <c r="Q18" s="21">
        <f t="shared" si="12"/>
        <v>0.0004816705927937005</v>
      </c>
      <c r="R18" s="418">
        <f t="shared" si="12"/>
        <v>0.0002776113848451866</v>
      </c>
      <c r="S18" s="27">
        <f t="shared" si="12"/>
        <v>0.00030511025728078103</v>
      </c>
      <c r="T18" s="20">
        <f t="shared" si="12"/>
        <v>0.0003022975071344867</v>
      </c>
      <c r="U18" s="235">
        <f t="shared" si="12"/>
        <v>0.0002791908732596049</v>
      </c>
      <c r="W18" s="102">
        <f t="shared" si="2"/>
        <v>-0.09095198345007803</v>
      </c>
      <c r="X18" s="101">
        <f t="shared" si="3"/>
        <v>-0.002310663387488179</v>
      </c>
    </row>
    <row r="19" spans="1:24" ht="20.1" customHeight="1">
      <c r="A19" s="24"/>
      <c r="B19" t="s">
        <v>91</v>
      </c>
      <c r="C19" s="10">
        <v>29612</v>
      </c>
      <c r="D19" s="11">
        <v>21817</v>
      </c>
      <c r="E19" s="11">
        <v>17705</v>
      </c>
      <c r="F19" s="11">
        <v>22693</v>
      </c>
      <c r="G19" s="11">
        <v>29004</v>
      </c>
      <c r="H19" s="11">
        <v>24348</v>
      </c>
      <c r="I19" s="12">
        <v>32441</v>
      </c>
      <c r="J19" s="11">
        <v>24024</v>
      </c>
      <c r="K19" s="162">
        <v>20579</v>
      </c>
      <c r="M19" s="77">
        <f aca="true" t="shared" si="13" ref="M19:U19">C19/C18</f>
        <v>0.8742840271626808</v>
      </c>
      <c r="N19" s="37">
        <f t="shared" si="13"/>
        <v>0.8008589677703546</v>
      </c>
      <c r="O19" s="18">
        <f t="shared" si="13"/>
        <v>0.7432829554995802</v>
      </c>
      <c r="P19" s="18">
        <f t="shared" si="13"/>
        <v>0.7670700378583017</v>
      </c>
      <c r="Q19" s="18">
        <f t="shared" si="13"/>
        <v>0.5357123067545853</v>
      </c>
      <c r="R19" s="412">
        <f t="shared" si="13"/>
        <v>0.7452024607474061</v>
      </c>
      <c r="S19" s="173">
        <f t="shared" si="13"/>
        <v>0.8534410186256971</v>
      </c>
      <c r="T19" s="96">
        <f t="shared" si="13"/>
        <v>0.8719195731862229</v>
      </c>
      <c r="U19" s="78">
        <f t="shared" si="13"/>
        <v>0.8216153631173394</v>
      </c>
      <c r="W19" s="107">
        <f t="shared" si="2"/>
        <v>-0.14339826839826839</v>
      </c>
      <c r="X19" s="104">
        <f t="shared" si="3"/>
        <v>-5.030421006888353</v>
      </c>
    </row>
    <row r="20" spans="1:24" ht="20.1" customHeight="1" thickBot="1">
      <c r="A20" s="24"/>
      <c r="B20" t="s">
        <v>92</v>
      </c>
      <c r="C20" s="10">
        <v>4258</v>
      </c>
      <c r="D20" s="11">
        <v>5425</v>
      </c>
      <c r="E20" s="11">
        <v>6115</v>
      </c>
      <c r="F20" s="11">
        <v>6891</v>
      </c>
      <c r="G20" s="11">
        <v>25137</v>
      </c>
      <c r="H20" s="11">
        <v>8325</v>
      </c>
      <c r="I20" s="12">
        <v>5571</v>
      </c>
      <c r="J20" s="11">
        <v>3529</v>
      </c>
      <c r="K20" s="162">
        <v>4468</v>
      </c>
      <c r="M20" s="77">
        <f aca="true" t="shared" si="14" ref="M20:U20">C20/C18</f>
        <v>0.12571597283731917</v>
      </c>
      <c r="N20" s="37">
        <f t="shared" si="14"/>
        <v>0.1991410322296454</v>
      </c>
      <c r="O20" s="18">
        <f t="shared" si="14"/>
        <v>0.2567170445004198</v>
      </c>
      <c r="P20" s="18">
        <f t="shared" si="14"/>
        <v>0.23292996214169823</v>
      </c>
      <c r="Q20" s="18">
        <f t="shared" si="14"/>
        <v>0.46428769324541475</v>
      </c>
      <c r="R20" s="412">
        <f t="shared" si="14"/>
        <v>0.2547975392525939</v>
      </c>
      <c r="S20" s="173">
        <f t="shared" si="14"/>
        <v>0.14655898137430284</v>
      </c>
      <c r="T20" s="96">
        <f t="shared" si="14"/>
        <v>0.12808042681377707</v>
      </c>
      <c r="U20" s="78">
        <f t="shared" si="14"/>
        <v>0.1783846368826606</v>
      </c>
      <c r="W20" s="105">
        <f t="shared" si="2"/>
        <v>0.2660810427883253</v>
      </c>
      <c r="X20" s="104">
        <f t="shared" si="3"/>
        <v>5.030421006888353</v>
      </c>
    </row>
    <row r="21" spans="1:24" ht="20.1" customHeight="1" thickBot="1">
      <c r="A21" s="5" t="s">
        <v>19</v>
      </c>
      <c r="B21" s="6"/>
      <c r="C21" s="13">
        <v>1062653</v>
      </c>
      <c r="D21" s="14">
        <v>762668</v>
      </c>
      <c r="E21" s="14">
        <v>1066136</v>
      </c>
      <c r="F21" s="14">
        <v>883932</v>
      </c>
      <c r="G21" s="14">
        <v>506675</v>
      </c>
      <c r="H21" s="14">
        <v>377044</v>
      </c>
      <c r="I21" s="15">
        <v>361897</v>
      </c>
      <c r="J21" s="14">
        <v>262483</v>
      </c>
      <c r="K21" s="161">
        <v>343466</v>
      </c>
      <c r="M21" s="135">
        <f aca="true" t="shared" si="15" ref="M21:U21">C21/C45</f>
        <v>0.009683617918111771</v>
      </c>
      <c r="N21" s="261">
        <f t="shared" si="15"/>
        <v>0.00678749260482021</v>
      </c>
      <c r="O21" s="21">
        <f t="shared" si="15"/>
        <v>0.009262381398867923</v>
      </c>
      <c r="P21" s="21">
        <f t="shared" si="15"/>
        <v>0.0070940989450126914</v>
      </c>
      <c r="Q21" s="21">
        <f t="shared" si="15"/>
        <v>0.004507682673089677</v>
      </c>
      <c r="R21" s="418">
        <f t="shared" si="15"/>
        <v>0.0032036148191953153</v>
      </c>
      <c r="S21" s="27">
        <f t="shared" si="15"/>
        <v>0.002904832336607987</v>
      </c>
      <c r="T21" s="20">
        <f t="shared" si="15"/>
        <v>0.002879830020875457</v>
      </c>
      <c r="U21" s="235">
        <f t="shared" si="15"/>
        <v>0.0038285053090183836</v>
      </c>
      <c r="W21" s="102">
        <f t="shared" si="2"/>
        <v>0.30852664744002467</v>
      </c>
      <c r="X21" s="101">
        <f t="shared" si="3"/>
        <v>0.09486752881429265</v>
      </c>
    </row>
    <row r="22" spans="1:24" ht="20.1" customHeight="1">
      <c r="A22" s="24"/>
      <c r="B22" t="s">
        <v>91</v>
      </c>
      <c r="C22" s="10">
        <v>784693</v>
      </c>
      <c r="D22" s="11">
        <v>517210</v>
      </c>
      <c r="E22" s="11">
        <v>768158</v>
      </c>
      <c r="F22" s="11">
        <v>591819</v>
      </c>
      <c r="G22" s="11">
        <v>297639</v>
      </c>
      <c r="H22" s="11">
        <v>171947</v>
      </c>
      <c r="I22" s="12">
        <v>134439</v>
      </c>
      <c r="J22" s="11">
        <v>103149</v>
      </c>
      <c r="K22" s="162">
        <v>92579</v>
      </c>
      <c r="M22" s="77">
        <f aca="true" t="shared" si="16" ref="M22:U22">C22/C21</f>
        <v>0.7384282545666365</v>
      </c>
      <c r="N22" s="37">
        <f t="shared" si="16"/>
        <v>0.6781587794426933</v>
      </c>
      <c r="O22" s="18">
        <f t="shared" si="16"/>
        <v>0.7205065770220684</v>
      </c>
      <c r="P22" s="18">
        <f t="shared" si="16"/>
        <v>0.6695300090957222</v>
      </c>
      <c r="Q22" s="18">
        <f t="shared" si="16"/>
        <v>0.5874357329649184</v>
      </c>
      <c r="R22" s="412">
        <f t="shared" si="16"/>
        <v>0.4560396134138191</v>
      </c>
      <c r="S22" s="173">
        <f t="shared" si="16"/>
        <v>0.3714841515679876</v>
      </c>
      <c r="T22" s="96">
        <f t="shared" si="16"/>
        <v>0.39297402117470465</v>
      </c>
      <c r="U22" s="78">
        <f t="shared" si="16"/>
        <v>0.2695434191448353</v>
      </c>
      <c r="W22" s="107">
        <f t="shared" si="2"/>
        <v>-0.10247312140689682</v>
      </c>
      <c r="X22" s="104">
        <f t="shared" si="3"/>
        <v>-12.343060202986933</v>
      </c>
    </row>
    <row r="23" spans="1:24" ht="20.1" customHeight="1" thickBot="1">
      <c r="A23" s="24"/>
      <c r="B23" t="s">
        <v>92</v>
      </c>
      <c r="C23" s="10">
        <v>277960</v>
      </c>
      <c r="D23" s="11">
        <v>245458</v>
      </c>
      <c r="E23" s="11">
        <v>297978</v>
      </c>
      <c r="F23" s="11">
        <v>292113</v>
      </c>
      <c r="G23" s="11">
        <v>209036</v>
      </c>
      <c r="H23" s="11">
        <v>205097</v>
      </c>
      <c r="I23" s="12">
        <v>227458</v>
      </c>
      <c r="J23" s="11">
        <v>159334</v>
      </c>
      <c r="K23" s="162">
        <v>250887</v>
      </c>
      <c r="M23" s="77">
        <f aca="true" t="shared" si="17" ref="M23:U23">C23/C21</f>
        <v>0.2615717454333635</v>
      </c>
      <c r="N23" s="37">
        <f t="shared" si="17"/>
        <v>0.32184122055730674</v>
      </c>
      <c r="O23" s="18">
        <f t="shared" si="17"/>
        <v>0.2794934229779315</v>
      </c>
      <c r="P23" s="18">
        <f t="shared" si="17"/>
        <v>0.3304699909042777</v>
      </c>
      <c r="Q23" s="18">
        <f t="shared" si="17"/>
        <v>0.41256426703508164</v>
      </c>
      <c r="R23" s="412">
        <f t="shared" si="17"/>
        <v>0.543960386586181</v>
      </c>
      <c r="S23" s="173">
        <f t="shared" si="17"/>
        <v>0.6285158484320125</v>
      </c>
      <c r="T23" s="96">
        <f t="shared" si="17"/>
        <v>0.6070259788252953</v>
      </c>
      <c r="U23" s="78">
        <f t="shared" si="17"/>
        <v>0.7304565808551647</v>
      </c>
      <c r="W23" s="105">
        <f t="shared" si="2"/>
        <v>0.57459801423425</v>
      </c>
      <c r="X23" s="104">
        <f t="shared" si="3"/>
        <v>12.343060202986944</v>
      </c>
    </row>
    <row r="24" spans="1:24" ht="20.1" customHeight="1" thickBot="1">
      <c r="A24" s="5" t="s">
        <v>20</v>
      </c>
      <c r="B24" s="6"/>
      <c r="C24" s="13">
        <v>6243657</v>
      </c>
      <c r="D24" s="14">
        <v>5984241</v>
      </c>
      <c r="E24" s="14">
        <v>6482985</v>
      </c>
      <c r="F24" s="14">
        <v>6587282</v>
      </c>
      <c r="G24" s="14">
        <v>5453007</v>
      </c>
      <c r="H24" s="14">
        <v>5386131</v>
      </c>
      <c r="I24" s="15">
        <v>6114760</v>
      </c>
      <c r="J24" s="14">
        <v>4457270</v>
      </c>
      <c r="K24" s="161">
        <v>4013530</v>
      </c>
      <c r="M24" s="135">
        <f aca="true" t="shared" si="18" ref="M24:U24">C24/C45</f>
        <v>0.056896455192564255</v>
      </c>
      <c r="N24" s="261">
        <f t="shared" si="18"/>
        <v>0.053257762923004374</v>
      </c>
      <c r="O24" s="21">
        <f t="shared" si="18"/>
        <v>0.05632290784021904</v>
      </c>
      <c r="P24" s="21">
        <f t="shared" si="18"/>
        <v>0.05286699688064364</v>
      </c>
      <c r="Q24" s="21">
        <f t="shared" si="18"/>
        <v>0.04851319913186306</v>
      </c>
      <c r="R24" s="418">
        <f t="shared" si="18"/>
        <v>0.045764125910310954</v>
      </c>
      <c r="S24" s="27">
        <f t="shared" si="18"/>
        <v>0.049081237420031266</v>
      </c>
      <c r="T24" s="20">
        <f t="shared" si="18"/>
        <v>0.048902900215052204</v>
      </c>
      <c r="U24" s="235">
        <f t="shared" si="18"/>
        <v>0.04473753126336975</v>
      </c>
      <c r="W24" s="102">
        <f t="shared" si="2"/>
        <v>-0.09955421143435332</v>
      </c>
      <c r="X24" s="101">
        <f t="shared" si="3"/>
        <v>-0.41653689516824577</v>
      </c>
    </row>
    <row r="25" spans="1:24" ht="20.1" customHeight="1">
      <c r="A25" s="24"/>
      <c r="B25" t="s">
        <v>91</v>
      </c>
      <c r="C25" s="10">
        <v>1595497</v>
      </c>
      <c r="D25" s="11">
        <v>1691808</v>
      </c>
      <c r="E25" s="11">
        <v>2701487</v>
      </c>
      <c r="F25" s="11">
        <v>2635299</v>
      </c>
      <c r="G25" s="11">
        <v>1779838</v>
      </c>
      <c r="H25" s="11">
        <v>1569308</v>
      </c>
      <c r="I25" s="12">
        <v>1600525</v>
      </c>
      <c r="J25" s="11">
        <v>1243593</v>
      </c>
      <c r="K25" s="162">
        <v>912861</v>
      </c>
      <c r="M25" s="77">
        <f aca="true" t="shared" si="19" ref="M25:U25">C25/C24</f>
        <v>0.2555388612795354</v>
      </c>
      <c r="N25" s="37">
        <f t="shared" si="19"/>
        <v>0.28271053923129097</v>
      </c>
      <c r="O25" s="18">
        <f t="shared" si="19"/>
        <v>0.416704187962798</v>
      </c>
      <c r="P25" s="18">
        <f t="shared" si="19"/>
        <v>0.4000586281261376</v>
      </c>
      <c r="Q25" s="18">
        <f t="shared" si="19"/>
        <v>0.3263956932386113</v>
      </c>
      <c r="R25" s="412">
        <f t="shared" si="19"/>
        <v>0.2913609045156904</v>
      </c>
      <c r="S25" s="173">
        <f t="shared" si="19"/>
        <v>0.261747803675042</v>
      </c>
      <c r="T25" s="96">
        <f t="shared" si="19"/>
        <v>0.27900329125226875</v>
      </c>
      <c r="U25" s="78">
        <f t="shared" si="19"/>
        <v>0.2274459141952346</v>
      </c>
      <c r="W25" s="107">
        <f t="shared" si="2"/>
        <v>-0.26594874689709574</v>
      </c>
      <c r="X25" s="104">
        <f t="shared" si="3"/>
        <v>-5.155737705703414</v>
      </c>
    </row>
    <row r="26" spans="1:24" ht="20.1" customHeight="1" thickBot="1">
      <c r="A26" s="24"/>
      <c r="B26" t="s">
        <v>92</v>
      </c>
      <c r="C26" s="10">
        <v>4648160</v>
      </c>
      <c r="D26" s="11">
        <v>4292433</v>
      </c>
      <c r="E26" s="11">
        <v>3781498</v>
      </c>
      <c r="F26" s="11">
        <v>3951983</v>
      </c>
      <c r="G26" s="11">
        <v>3673169</v>
      </c>
      <c r="H26" s="11">
        <v>3816823</v>
      </c>
      <c r="I26" s="12">
        <v>4514235</v>
      </c>
      <c r="J26" s="11">
        <v>3213677</v>
      </c>
      <c r="K26" s="162">
        <v>3100669</v>
      </c>
      <c r="M26" s="77">
        <f aca="true" t="shared" si="20" ref="M26:U26">C26/C24</f>
        <v>0.7444611387204646</v>
      </c>
      <c r="N26" s="37">
        <f t="shared" si="20"/>
        <v>0.717289460768709</v>
      </c>
      <c r="O26" s="18">
        <f t="shared" si="20"/>
        <v>0.583295812037202</v>
      </c>
      <c r="P26" s="18">
        <f t="shared" si="20"/>
        <v>0.5999413718738624</v>
      </c>
      <c r="Q26" s="18">
        <f t="shared" si="20"/>
        <v>0.6736043067613887</v>
      </c>
      <c r="R26" s="412">
        <f t="shared" si="20"/>
        <v>0.7086390954843096</v>
      </c>
      <c r="S26" s="173">
        <f t="shared" si="20"/>
        <v>0.738252196324958</v>
      </c>
      <c r="T26" s="96">
        <f t="shared" si="20"/>
        <v>0.7209967087477313</v>
      </c>
      <c r="U26" s="78">
        <f t="shared" si="20"/>
        <v>0.7725540858047654</v>
      </c>
      <c r="W26" s="105">
        <f t="shared" si="2"/>
        <v>-0.03516470385791727</v>
      </c>
      <c r="X26" s="104">
        <f t="shared" si="3"/>
        <v>5.1557377057034115</v>
      </c>
    </row>
    <row r="27" spans="1:24" ht="20.1" customHeight="1" thickBot="1">
      <c r="A27" s="5" t="s">
        <v>86</v>
      </c>
      <c r="B27" s="6"/>
      <c r="C27" s="13">
        <v>372565</v>
      </c>
      <c r="D27" s="14">
        <v>415358</v>
      </c>
      <c r="E27" s="14">
        <v>770569</v>
      </c>
      <c r="F27" s="14">
        <v>903667</v>
      </c>
      <c r="G27" s="14">
        <v>850670</v>
      </c>
      <c r="H27" s="14">
        <v>1004265</v>
      </c>
      <c r="I27" s="15">
        <v>1261593</v>
      </c>
      <c r="J27" s="14">
        <v>911964</v>
      </c>
      <c r="K27" s="161">
        <v>1063212</v>
      </c>
      <c r="M27" s="135">
        <f aca="true" t="shared" si="21" ref="M27:U27">C27/C45</f>
        <v>0.0033950660372306972</v>
      </c>
      <c r="N27" s="261">
        <f t="shared" si="21"/>
        <v>0.0036965486336819073</v>
      </c>
      <c r="O27" s="21">
        <f t="shared" si="21"/>
        <v>0.006694553014009711</v>
      </c>
      <c r="P27" s="21">
        <f t="shared" si="21"/>
        <v>0.0072524844799631465</v>
      </c>
      <c r="Q27" s="21">
        <f t="shared" si="21"/>
        <v>0.007568067142679618</v>
      </c>
      <c r="R27" s="418">
        <f t="shared" si="21"/>
        <v>0.008532898644187902</v>
      </c>
      <c r="S27" s="27">
        <f t="shared" si="21"/>
        <v>0.010126406524614131</v>
      </c>
      <c r="T27" s="20">
        <f t="shared" si="21"/>
        <v>0.010005605335041376</v>
      </c>
      <c r="U27" s="235">
        <f t="shared" si="21"/>
        <v>0.011851283057455624</v>
      </c>
      <c r="W27" s="102">
        <f t="shared" si="2"/>
        <v>0.16584865192047055</v>
      </c>
      <c r="X27" s="101">
        <f t="shared" si="3"/>
        <v>0.18456777224142487</v>
      </c>
    </row>
    <row r="28" spans="1:24" ht="20.1" customHeight="1">
      <c r="A28" s="24"/>
      <c r="B28" t="s">
        <v>91</v>
      </c>
      <c r="C28" s="10">
        <v>104050</v>
      </c>
      <c r="D28" s="11">
        <v>91126</v>
      </c>
      <c r="E28" s="11">
        <v>458225</v>
      </c>
      <c r="F28" s="11">
        <v>368619</v>
      </c>
      <c r="G28" s="11">
        <v>265271</v>
      </c>
      <c r="H28" s="11">
        <v>347422</v>
      </c>
      <c r="I28" s="12">
        <v>365776</v>
      </c>
      <c r="J28" s="11">
        <v>271900</v>
      </c>
      <c r="K28" s="162">
        <v>335843</v>
      </c>
      <c r="M28" s="77">
        <f aca="true" t="shared" si="22" ref="M28:U28">C28/C27</f>
        <v>0.2792801256156644</v>
      </c>
      <c r="N28" s="37">
        <f t="shared" si="22"/>
        <v>0.21939146471236862</v>
      </c>
      <c r="O28" s="18">
        <f t="shared" si="22"/>
        <v>0.5946579735234613</v>
      </c>
      <c r="P28" s="18">
        <f t="shared" si="22"/>
        <v>0.40791464112333414</v>
      </c>
      <c r="Q28" s="18">
        <f t="shared" si="22"/>
        <v>0.3118377279085897</v>
      </c>
      <c r="R28" s="412">
        <f t="shared" si="22"/>
        <v>0.34594653801536446</v>
      </c>
      <c r="S28" s="173">
        <f t="shared" si="22"/>
        <v>0.2899318559947622</v>
      </c>
      <c r="T28" s="96">
        <f t="shared" si="22"/>
        <v>0.29814773390177685</v>
      </c>
      <c r="U28" s="78">
        <f t="shared" si="22"/>
        <v>0.31587585542676344</v>
      </c>
      <c r="W28" s="107">
        <f t="shared" si="2"/>
        <v>0.23517101875689592</v>
      </c>
      <c r="X28" s="104">
        <f t="shared" si="3"/>
        <v>1.7728121524986595</v>
      </c>
    </row>
    <row r="29" spans="1:24" ht="20.1" customHeight="1" thickBot="1">
      <c r="A29" s="24"/>
      <c r="B29" t="s">
        <v>92</v>
      </c>
      <c r="C29" s="10">
        <v>268515</v>
      </c>
      <c r="D29" s="11">
        <v>324232</v>
      </c>
      <c r="E29" s="11">
        <v>312344</v>
      </c>
      <c r="F29" s="11">
        <v>535048</v>
      </c>
      <c r="G29" s="11">
        <v>585399</v>
      </c>
      <c r="H29" s="11">
        <v>656843</v>
      </c>
      <c r="I29" s="12">
        <v>895817</v>
      </c>
      <c r="J29" s="11">
        <v>640064</v>
      </c>
      <c r="K29" s="162">
        <v>727369</v>
      </c>
      <c r="M29" s="77">
        <f aca="true" t="shared" si="23" ref="M29:U29">C29/C27</f>
        <v>0.7207198743843356</v>
      </c>
      <c r="N29" s="37">
        <f t="shared" si="23"/>
        <v>0.7806085352876314</v>
      </c>
      <c r="O29" s="18">
        <f t="shared" si="23"/>
        <v>0.4053420264765388</v>
      </c>
      <c r="P29" s="18">
        <f t="shared" si="23"/>
        <v>0.5920853588766658</v>
      </c>
      <c r="Q29" s="18">
        <f t="shared" si="23"/>
        <v>0.6881622720914103</v>
      </c>
      <c r="R29" s="412">
        <f t="shared" si="23"/>
        <v>0.6540534619846355</v>
      </c>
      <c r="S29" s="173">
        <f t="shared" si="23"/>
        <v>0.7100681440052378</v>
      </c>
      <c r="T29" s="96">
        <f t="shared" si="23"/>
        <v>0.7018522660982232</v>
      </c>
      <c r="U29" s="78">
        <f t="shared" si="23"/>
        <v>0.6841241445732366</v>
      </c>
      <c r="W29" s="105">
        <f t="shared" si="2"/>
        <v>0.13640042245775422</v>
      </c>
      <c r="X29" s="104">
        <f t="shared" si="3"/>
        <v>-1.7728121524986595</v>
      </c>
    </row>
    <row r="30" spans="1:24" ht="20.1" customHeight="1" thickBot="1">
      <c r="A30" s="5" t="s">
        <v>9</v>
      </c>
      <c r="B30" s="6"/>
      <c r="C30" s="13">
        <v>3895621</v>
      </c>
      <c r="D30" s="14">
        <v>4806982</v>
      </c>
      <c r="E30" s="14">
        <v>5482162</v>
      </c>
      <c r="F30" s="14">
        <v>5290110</v>
      </c>
      <c r="G30" s="14">
        <v>4612920</v>
      </c>
      <c r="H30" s="14">
        <v>5165606</v>
      </c>
      <c r="I30" s="15">
        <v>5498162</v>
      </c>
      <c r="J30" s="14">
        <v>3906617</v>
      </c>
      <c r="K30" s="161">
        <v>3551395</v>
      </c>
      <c r="M30" s="135">
        <f aca="true" t="shared" si="24" ref="M30:U30">C30/C45</f>
        <v>0.03549955189301916</v>
      </c>
      <c r="N30" s="261">
        <f t="shared" si="24"/>
        <v>0.04278054773047232</v>
      </c>
      <c r="O30" s="21">
        <f t="shared" si="24"/>
        <v>0.047627953032615515</v>
      </c>
      <c r="P30" s="21">
        <f t="shared" si="24"/>
        <v>0.042456392312984585</v>
      </c>
      <c r="Q30" s="21">
        <f t="shared" si="24"/>
        <v>0.041039284662453906</v>
      </c>
      <c r="R30" s="418">
        <f t="shared" si="24"/>
        <v>0.043890399878327824</v>
      </c>
      <c r="S30" s="27">
        <f t="shared" si="24"/>
        <v>0.044132001009981416</v>
      </c>
      <c r="T30" s="20">
        <f t="shared" si="24"/>
        <v>0.04286141546943008</v>
      </c>
      <c r="U30" s="235">
        <f t="shared" si="24"/>
        <v>0.039586260683506784</v>
      </c>
      <c r="W30" s="102">
        <f t="shared" si="2"/>
        <v>-0.09092828910538198</v>
      </c>
      <c r="X30" s="101">
        <f t="shared" si="3"/>
        <v>-0.32751547859232943</v>
      </c>
    </row>
    <row r="31" spans="1:24" ht="20.1" customHeight="1">
      <c r="A31" s="24"/>
      <c r="B31" t="s">
        <v>91</v>
      </c>
      <c r="C31" s="10">
        <v>3628299</v>
      </c>
      <c r="D31" s="11">
        <v>4602038</v>
      </c>
      <c r="E31" s="11">
        <v>5234814</v>
      </c>
      <c r="F31" s="11">
        <v>4932387</v>
      </c>
      <c r="G31" s="11">
        <v>4454863</v>
      </c>
      <c r="H31" s="11">
        <v>4860877</v>
      </c>
      <c r="I31" s="12">
        <v>5048383</v>
      </c>
      <c r="J31" s="11">
        <v>3587677</v>
      </c>
      <c r="K31" s="162">
        <v>3198693</v>
      </c>
      <c r="M31" s="77">
        <f aca="true" t="shared" si="25" ref="M31:U31">C31/C30</f>
        <v>0.9313788481990419</v>
      </c>
      <c r="N31" s="37">
        <f t="shared" si="25"/>
        <v>0.9573653489861206</v>
      </c>
      <c r="O31" s="18">
        <f t="shared" si="25"/>
        <v>0.954881304127824</v>
      </c>
      <c r="P31" s="18">
        <f t="shared" si="25"/>
        <v>0.9323789108355025</v>
      </c>
      <c r="Q31" s="18">
        <f t="shared" si="25"/>
        <v>0.965736019701187</v>
      </c>
      <c r="R31" s="412">
        <f t="shared" si="25"/>
        <v>0.9410080830787326</v>
      </c>
      <c r="S31" s="173">
        <f t="shared" si="25"/>
        <v>0.9181946621434581</v>
      </c>
      <c r="T31" s="96">
        <f t="shared" si="25"/>
        <v>0.9183590303323822</v>
      </c>
      <c r="U31" s="78">
        <f t="shared" si="25"/>
        <v>0.9006863500117559</v>
      </c>
      <c r="W31" s="107">
        <f t="shared" si="2"/>
        <v>-0.10842224648428496</v>
      </c>
      <c r="X31" s="104">
        <f t="shared" si="3"/>
        <v>-1.76726803206263</v>
      </c>
    </row>
    <row r="32" spans="1:24" ht="20.1" customHeight="1" thickBot="1">
      <c r="A32" s="24"/>
      <c r="B32" t="s">
        <v>92</v>
      </c>
      <c r="C32" s="10">
        <v>267322</v>
      </c>
      <c r="D32" s="11">
        <v>204944</v>
      </c>
      <c r="E32" s="11">
        <v>247348</v>
      </c>
      <c r="F32" s="11">
        <v>357723</v>
      </c>
      <c r="G32" s="11">
        <v>158057</v>
      </c>
      <c r="H32" s="11">
        <v>304729</v>
      </c>
      <c r="I32" s="12">
        <v>449779</v>
      </c>
      <c r="J32" s="11">
        <v>318940</v>
      </c>
      <c r="K32" s="162">
        <v>352702</v>
      </c>
      <c r="M32" s="77">
        <f aca="true" t="shared" si="26" ref="M32:U32">C32/C30</f>
        <v>0.06862115180095806</v>
      </c>
      <c r="N32" s="37">
        <f t="shared" si="26"/>
        <v>0.04263465101387939</v>
      </c>
      <c r="O32" s="18">
        <f t="shared" si="26"/>
        <v>0.04511869587217598</v>
      </c>
      <c r="P32" s="18">
        <f t="shared" si="26"/>
        <v>0.06762108916449752</v>
      </c>
      <c r="Q32" s="18">
        <f t="shared" si="26"/>
        <v>0.0342639802988129</v>
      </c>
      <c r="R32" s="412">
        <f t="shared" si="26"/>
        <v>0.05899191692126732</v>
      </c>
      <c r="S32" s="173">
        <f t="shared" si="26"/>
        <v>0.08180533785654187</v>
      </c>
      <c r="T32" s="96">
        <f t="shared" si="26"/>
        <v>0.08164096966761779</v>
      </c>
      <c r="U32" s="78">
        <f t="shared" si="26"/>
        <v>0.09931364998824406</v>
      </c>
      <c r="W32" s="105">
        <f t="shared" si="2"/>
        <v>0.1058569009845112</v>
      </c>
      <c r="X32" s="104">
        <f t="shared" si="3"/>
        <v>1.7672680320626273</v>
      </c>
    </row>
    <row r="33" spans="1:24" ht="20.1" customHeight="1" thickBot="1">
      <c r="A33" s="5" t="s">
        <v>12</v>
      </c>
      <c r="B33" s="6"/>
      <c r="C33" s="13">
        <v>4845416</v>
      </c>
      <c r="D33" s="14">
        <v>5201550</v>
      </c>
      <c r="E33" s="14">
        <v>5167240</v>
      </c>
      <c r="F33" s="14">
        <v>10234145</v>
      </c>
      <c r="G33" s="14">
        <v>9021185</v>
      </c>
      <c r="H33" s="14">
        <v>8873262</v>
      </c>
      <c r="I33" s="15">
        <v>9510044</v>
      </c>
      <c r="J33" s="14">
        <v>7137114</v>
      </c>
      <c r="K33" s="161">
        <v>6244224</v>
      </c>
      <c r="M33" s="135">
        <f aca="true" t="shared" si="27" ref="M33:U33">C33/C45</f>
        <v>0.044154730846575</v>
      </c>
      <c r="N33" s="261">
        <f t="shared" si="27"/>
        <v>0.04629207224978964</v>
      </c>
      <c r="O33" s="21">
        <f t="shared" si="27"/>
        <v>0.044891972186931396</v>
      </c>
      <c r="P33" s="21">
        <f t="shared" si="27"/>
        <v>0.08213531951282102</v>
      </c>
      <c r="Q33" s="21">
        <f t="shared" si="27"/>
        <v>0.08025783651302412</v>
      </c>
      <c r="R33" s="418">
        <f t="shared" si="27"/>
        <v>0.07539309374450372</v>
      </c>
      <c r="S33" s="27">
        <f t="shared" si="27"/>
        <v>0.0763341042721127</v>
      </c>
      <c r="T33" s="20">
        <f t="shared" si="27"/>
        <v>0.07830478606085162</v>
      </c>
      <c r="U33" s="235">
        <f t="shared" si="27"/>
        <v>0.0696023616157058</v>
      </c>
      <c r="W33" s="102">
        <f t="shared" si="2"/>
        <v>-0.1251051895766272</v>
      </c>
      <c r="X33" s="101">
        <f t="shared" si="3"/>
        <v>-0.8702424445145823</v>
      </c>
    </row>
    <row r="34" spans="1:24" ht="20.1" customHeight="1">
      <c r="A34" s="24"/>
      <c r="B34" t="s">
        <v>91</v>
      </c>
      <c r="C34" s="10">
        <v>4382170</v>
      </c>
      <c r="D34" s="11">
        <v>4753054</v>
      </c>
      <c r="E34" s="11">
        <v>4732215</v>
      </c>
      <c r="F34" s="11">
        <v>9689886</v>
      </c>
      <c r="G34" s="11">
        <v>8521934</v>
      </c>
      <c r="H34" s="11">
        <v>8393209</v>
      </c>
      <c r="I34" s="12">
        <v>9105412</v>
      </c>
      <c r="J34" s="11">
        <v>6854526</v>
      </c>
      <c r="K34" s="162">
        <v>5906955</v>
      </c>
      <c r="M34" s="77">
        <f aca="true" t="shared" si="28" ref="M34:U34">C34/C33</f>
        <v>0.9043949993148163</v>
      </c>
      <c r="N34" s="37">
        <f t="shared" si="28"/>
        <v>0.9137764704751469</v>
      </c>
      <c r="O34" s="18">
        <f t="shared" si="28"/>
        <v>0.9158109551714262</v>
      </c>
      <c r="P34" s="18">
        <f t="shared" si="28"/>
        <v>0.9468192995115859</v>
      </c>
      <c r="Q34" s="18">
        <f t="shared" si="28"/>
        <v>0.9446579357368239</v>
      </c>
      <c r="R34" s="412">
        <f t="shared" si="28"/>
        <v>0.9458989264601901</v>
      </c>
      <c r="S34" s="173">
        <f t="shared" si="28"/>
        <v>0.9574521421772602</v>
      </c>
      <c r="T34" s="96">
        <f t="shared" si="28"/>
        <v>0.9604058447153849</v>
      </c>
      <c r="U34" s="78">
        <f t="shared" si="28"/>
        <v>0.9459870433860156</v>
      </c>
      <c r="W34" s="107">
        <f t="shared" si="2"/>
        <v>-0.13824019341381155</v>
      </c>
      <c r="X34" s="104">
        <f t="shared" si="3"/>
        <v>-1.4418801329369346</v>
      </c>
    </row>
    <row r="35" spans="1:24" ht="20.1" customHeight="1" thickBot="1">
      <c r="A35" s="24"/>
      <c r="B35" t="s">
        <v>92</v>
      </c>
      <c r="C35" s="10">
        <v>463246</v>
      </c>
      <c r="D35" s="11">
        <v>448496</v>
      </c>
      <c r="E35" s="11">
        <v>435025</v>
      </c>
      <c r="F35" s="11">
        <v>544259</v>
      </c>
      <c r="G35" s="11">
        <v>499251</v>
      </c>
      <c r="H35" s="11">
        <v>480053</v>
      </c>
      <c r="I35" s="12">
        <v>404632</v>
      </c>
      <c r="J35" s="11">
        <v>282588</v>
      </c>
      <c r="K35" s="162">
        <v>337269</v>
      </c>
      <c r="M35" s="77">
        <f aca="true" t="shared" si="29" ref="M35:U35">C35/C33</f>
        <v>0.09560500068518368</v>
      </c>
      <c r="N35" s="37">
        <f t="shared" si="29"/>
        <v>0.08622352952485317</v>
      </c>
      <c r="O35" s="18">
        <f t="shared" si="29"/>
        <v>0.08418904482857387</v>
      </c>
      <c r="P35" s="18">
        <f t="shared" si="29"/>
        <v>0.05318070048841403</v>
      </c>
      <c r="Q35" s="18">
        <f t="shared" si="29"/>
        <v>0.05534206426317607</v>
      </c>
      <c r="R35" s="412">
        <f t="shared" si="29"/>
        <v>0.05410107353980982</v>
      </c>
      <c r="S35" s="173">
        <f t="shared" si="29"/>
        <v>0.04254785782273983</v>
      </c>
      <c r="T35" s="96">
        <f t="shared" si="29"/>
        <v>0.03959415528461504</v>
      </c>
      <c r="U35" s="78">
        <f t="shared" si="29"/>
        <v>0.05401295661398438</v>
      </c>
      <c r="W35" s="105">
        <f t="shared" si="2"/>
        <v>0.19350078559599135</v>
      </c>
      <c r="X35" s="104">
        <f t="shared" si="3"/>
        <v>1.441880132936934</v>
      </c>
    </row>
    <row r="36" spans="1:24" ht="20.1" customHeight="1" thickBot="1">
      <c r="A36" s="5" t="s">
        <v>11</v>
      </c>
      <c r="B36" s="6"/>
      <c r="C36" s="13">
        <v>14042265</v>
      </c>
      <c r="D36" s="14">
        <v>14810295</v>
      </c>
      <c r="E36" s="14">
        <v>17624800</v>
      </c>
      <c r="F36" s="14">
        <v>20081558</v>
      </c>
      <c r="G36" s="14">
        <v>20462250</v>
      </c>
      <c r="H36" s="14">
        <v>21788993</v>
      </c>
      <c r="I36" s="15">
        <v>21260334</v>
      </c>
      <c r="J36" s="14">
        <v>15587227</v>
      </c>
      <c r="K36" s="161">
        <v>15877449</v>
      </c>
      <c r="M36" s="135">
        <f aca="true" t="shared" si="30" ref="M36:U36">C36/C45</f>
        <v>0.12796268298764862</v>
      </c>
      <c r="N36" s="261">
        <f t="shared" si="30"/>
        <v>0.1318067203392639</v>
      </c>
      <c r="O36" s="21">
        <f t="shared" si="30"/>
        <v>0.15312082105732044</v>
      </c>
      <c r="P36" s="21">
        <f t="shared" si="30"/>
        <v>0.16116687643620908</v>
      </c>
      <c r="Q36" s="21">
        <f t="shared" si="30"/>
        <v>0.1820443672520437</v>
      </c>
      <c r="R36" s="418">
        <f t="shared" si="30"/>
        <v>0.18513367370954847</v>
      </c>
      <c r="S36" s="27">
        <f t="shared" si="30"/>
        <v>0.17064995203134106</v>
      </c>
      <c r="T36" s="20">
        <f t="shared" si="30"/>
        <v>0.17101512957715542</v>
      </c>
      <c r="U36" s="235">
        <f t="shared" si="30"/>
        <v>0.17698083009721086</v>
      </c>
      <c r="W36" s="102">
        <f t="shared" si="2"/>
        <v>0.018619219441662074</v>
      </c>
      <c r="X36" s="101">
        <f t="shared" si="3"/>
        <v>0.5965700520055434</v>
      </c>
    </row>
    <row r="37" spans="1:24" ht="20.1" customHeight="1">
      <c r="A37" s="24"/>
      <c r="B37" t="s">
        <v>91</v>
      </c>
      <c r="C37" s="10">
        <v>12343205</v>
      </c>
      <c r="D37" s="11">
        <v>12938420</v>
      </c>
      <c r="E37" s="11">
        <v>15539519</v>
      </c>
      <c r="F37" s="11">
        <v>17536410</v>
      </c>
      <c r="G37" s="11">
        <v>17864119</v>
      </c>
      <c r="H37" s="11">
        <v>18987997</v>
      </c>
      <c r="I37" s="12">
        <v>18532143</v>
      </c>
      <c r="J37" s="11">
        <v>13560476</v>
      </c>
      <c r="K37" s="162">
        <v>13846539</v>
      </c>
      <c r="M37" s="77">
        <f aca="true" t="shared" si="31" ref="M37:U37">C37/C36</f>
        <v>0.8790038501623492</v>
      </c>
      <c r="N37" s="37">
        <f t="shared" si="31"/>
        <v>0.8736098774534876</v>
      </c>
      <c r="O37" s="18">
        <f t="shared" si="31"/>
        <v>0.8816848418138078</v>
      </c>
      <c r="P37" s="18">
        <f t="shared" si="31"/>
        <v>0.873259435348592</v>
      </c>
      <c r="Q37" s="18">
        <f t="shared" si="31"/>
        <v>0.8730280883089592</v>
      </c>
      <c r="R37" s="412">
        <f t="shared" si="31"/>
        <v>0.8714490385122433</v>
      </c>
      <c r="S37" s="173">
        <f t="shared" si="31"/>
        <v>0.8716769454327481</v>
      </c>
      <c r="T37" s="96">
        <f t="shared" si="31"/>
        <v>0.8699736008207233</v>
      </c>
      <c r="U37" s="78">
        <f t="shared" si="31"/>
        <v>0.8720883940486913</v>
      </c>
      <c r="W37" s="107">
        <f t="shared" si="2"/>
        <v>0.021095350930159087</v>
      </c>
      <c r="X37" s="104">
        <f t="shared" si="3"/>
        <v>0.2114793227968037</v>
      </c>
    </row>
    <row r="38" spans="1:24" ht="20.1" customHeight="1" thickBot="1">
      <c r="A38" s="24"/>
      <c r="B38" t="s">
        <v>92</v>
      </c>
      <c r="C38" s="10">
        <v>1699060</v>
      </c>
      <c r="D38" s="11">
        <v>1871875</v>
      </c>
      <c r="E38" s="11">
        <v>2085281</v>
      </c>
      <c r="F38" s="11">
        <v>2545148</v>
      </c>
      <c r="G38" s="11">
        <v>2598131</v>
      </c>
      <c r="H38" s="11">
        <v>2800996</v>
      </c>
      <c r="I38" s="12">
        <v>2728191</v>
      </c>
      <c r="J38" s="11">
        <v>2026751</v>
      </c>
      <c r="K38" s="162">
        <v>2030910</v>
      </c>
      <c r="M38" s="77">
        <f aca="true" t="shared" si="32" ref="M38:U38">C38/C36</f>
        <v>0.12099614983765083</v>
      </c>
      <c r="N38" s="37">
        <f t="shared" si="32"/>
        <v>0.1263901225465124</v>
      </c>
      <c r="O38" s="18">
        <f t="shared" si="32"/>
        <v>0.11831515818619219</v>
      </c>
      <c r="P38" s="18">
        <f t="shared" si="32"/>
        <v>0.126740564651408</v>
      </c>
      <c r="Q38" s="18">
        <f t="shared" si="32"/>
        <v>0.12697191169104083</v>
      </c>
      <c r="R38" s="412">
        <f t="shared" si="32"/>
        <v>0.1285509614877567</v>
      </c>
      <c r="S38" s="173">
        <f t="shared" si="32"/>
        <v>0.12832305456725185</v>
      </c>
      <c r="T38" s="96">
        <f t="shared" si="32"/>
        <v>0.13002639917927672</v>
      </c>
      <c r="U38" s="78">
        <f t="shared" si="32"/>
        <v>0.12791160595130868</v>
      </c>
      <c r="W38" s="105">
        <f t="shared" si="2"/>
        <v>0.002052052768198955</v>
      </c>
      <c r="X38" s="104">
        <f t="shared" si="3"/>
        <v>-0.2114793227968037</v>
      </c>
    </row>
    <row r="39" spans="1:24" ht="20.1" customHeight="1" thickBot="1">
      <c r="A39" s="5" t="s">
        <v>6</v>
      </c>
      <c r="B39" s="6"/>
      <c r="C39" s="13">
        <v>47928070</v>
      </c>
      <c r="D39" s="14">
        <v>45576684</v>
      </c>
      <c r="E39" s="14">
        <v>43835850</v>
      </c>
      <c r="F39" s="14">
        <v>45113271</v>
      </c>
      <c r="G39" s="14">
        <v>38603495</v>
      </c>
      <c r="H39" s="14">
        <v>40125383</v>
      </c>
      <c r="I39" s="15">
        <v>42113278</v>
      </c>
      <c r="J39" s="14">
        <v>30168216</v>
      </c>
      <c r="K39" s="161">
        <v>30296824</v>
      </c>
      <c r="M39" s="135">
        <f aca="true" t="shared" si="33" ref="M39:U39">C39/C45</f>
        <v>0.4367532180613194</v>
      </c>
      <c r="N39" s="261">
        <f t="shared" si="33"/>
        <v>0.40561739262985674</v>
      </c>
      <c r="O39" s="21">
        <f t="shared" si="33"/>
        <v>0.3808373056003779</v>
      </c>
      <c r="P39" s="21">
        <f t="shared" si="33"/>
        <v>0.36206179684316403</v>
      </c>
      <c r="Q39" s="21">
        <f t="shared" si="33"/>
        <v>0.3434396911870607</v>
      </c>
      <c r="R39" s="418">
        <f t="shared" si="33"/>
        <v>0.3409317522747684</v>
      </c>
      <c r="S39" s="27">
        <f t="shared" si="33"/>
        <v>0.33802991385659936</v>
      </c>
      <c r="T39" s="20">
        <f t="shared" si="33"/>
        <v>0.33099032742331996</v>
      </c>
      <c r="U39" s="235">
        <f t="shared" si="33"/>
        <v>0.3377089771051445</v>
      </c>
      <c r="W39" s="102">
        <f t="shared" si="2"/>
        <v>0.004263029673348931</v>
      </c>
      <c r="X39" s="130">
        <f t="shared" si="3"/>
        <v>0.6718649681824562</v>
      </c>
    </row>
    <row r="40" spans="1:24" ht="20.1" customHeight="1">
      <c r="A40" s="24"/>
      <c r="B40" t="s">
        <v>91</v>
      </c>
      <c r="C40" s="10">
        <v>34742771</v>
      </c>
      <c r="D40" s="11">
        <v>33774671</v>
      </c>
      <c r="E40" s="11">
        <v>33251813</v>
      </c>
      <c r="F40" s="11">
        <v>34303404</v>
      </c>
      <c r="G40" s="11">
        <v>29588873</v>
      </c>
      <c r="H40" s="11">
        <v>30912107</v>
      </c>
      <c r="I40" s="12">
        <v>32319758</v>
      </c>
      <c r="J40" s="11">
        <v>23345253</v>
      </c>
      <c r="K40" s="162">
        <v>23068421</v>
      </c>
      <c r="M40" s="77">
        <f aca="true" t="shared" si="34" ref="M40:U40">C40/C39</f>
        <v>0.724894013049138</v>
      </c>
      <c r="N40" s="37">
        <f t="shared" si="34"/>
        <v>0.7410515209926198</v>
      </c>
      <c r="O40" s="18">
        <f t="shared" si="34"/>
        <v>0.7585529423976037</v>
      </c>
      <c r="P40" s="18">
        <f t="shared" si="34"/>
        <v>0.7603838790585591</v>
      </c>
      <c r="Q40" s="18">
        <f t="shared" si="34"/>
        <v>0.7664817136375864</v>
      </c>
      <c r="R40" s="412">
        <f t="shared" si="34"/>
        <v>0.7703878365472548</v>
      </c>
      <c r="S40" s="173">
        <f t="shared" si="34"/>
        <v>0.7674481668228249</v>
      </c>
      <c r="T40" s="96">
        <f t="shared" si="34"/>
        <v>0.7738360465199533</v>
      </c>
      <c r="U40" s="78">
        <f t="shared" si="34"/>
        <v>0.7614138366450556</v>
      </c>
      <c r="W40" s="107">
        <f t="shared" si="2"/>
        <v>-0.011858170909520663</v>
      </c>
      <c r="X40" s="104">
        <f t="shared" si="3"/>
        <v>-1.2422209874897727</v>
      </c>
    </row>
    <row r="41" spans="1:24" ht="20.1" customHeight="1" thickBot="1">
      <c r="A41" s="24"/>
      <c r="B41" t="s">
        <v>92</v>
      </c>
      <c r="C41" s="10">
        <v>13185299</v>
      </c>
      <c r="D41" s="11">
        <v>11802013</v>
      </c>
      <c r="E41" s="11">
        <v>10584037</v>
      </c>
      <c r="F41" s="11">
        <v>10809867</v>
      </c>
      <c r="G41" s="11">
        <v>9014622</v>
      </c>
      <c r="H41" s="11">
        <v>9213276</v>
      </c>
      <c r="I41" s="12">
        <v>9793520</v>
      </c>
      <c r="J41" s="11">
        <v>6822963</v>
      </c>
      <c r="K41" s="162">
        <v>7228403</v>
      </c>
      <c r="M41" s="77">
        <f aca="true" t="shared" si="35" ref="M41:U41">C41/C39</f>
        <v>0.27510598695086197</v>
      </c>
      <c r="N41" s="37">
        <f t="shared" si="35"/>
        <v>0.25894847900738016</v>
      </c>
      <c r="O41" s="18">
        <f t="shared" si="35"/>
        <v>0.2414470576023962</v>
      </c>
      <c r="P41" s="18">
        <f t="shared" si="35"/>
        <v>0.23961612094144094</v>
      </c>
      <c r="Q41" s="18">
        <f t="shared" si="35"/>
        <v>0.23351828636241356</v>
      </c>
      <c r="R41" s="412">
        <f t="shared" si="35"/>
        <v>0.2296121634527451</v>
      </c>
      <c r="S41" s="173">
        <f t="shared" si="35"/>
        <v>0.23255183317717515</v>
      </c>
      <c r="T41" s="96">
        <f t="shared" si="35"/>
        <v>0.22616395348004667</v>
      </c>
      <c r="U41" s="78">
        <f t="shared" si="35"/>
        <v>0.2385861633549444</v>
      </c>
      <c r="W41" s="105">
        <f t="shared" si="2"/>
        <v>0.05942286364443131</v>
      </c>
      <c r="X41" s="104">
        <f t="shared" si="3"/>
        <v>1.2422209874897727</v>
      </c>
    </row>
    <row r="42" spans="1:24" ht="20.1" customHeight="1" thickBot="1">
      <c r="A42" s="5" t="s">
        <v>7</v>
      </c>
      <c r="B42" s="6"/>
      <c r="C42" s="13">
        <v>286172</v>
      </c>
      <c r="D42" s="14">
        <v>394480</v>
      </c>
      <c r="E42" s="14">
        <v>483510</v>
      </c>
      <c r="F42" s="14">
        <v>414991</v>
      </c>
      <c r="G42" s="14">
        <v>223402</v>
      </c>
      <c r="H42" s="14">
        <v>221774</v>
      </c>
      <c r="I42" s="15">
        <v>318976</v>
      </c>
      <c r="J42" s="14">
        <v>257834</v>
      </c>
      <c r="K42" s="161">
        <v>266708</v>
      </c>
      <c r="M42" s="135">
        <f aca="true" t="shared" si="36" ref="M42:U42">C42/C45</f>
        <v>0.0026077941782142256</v>
      </c>
      <c r="N42" s="261">
        <f t="shared" si="36"/>
        <v>0.0035107413484628653</v>
      </c>
      <c r="O42" s="21">
        <f t="shared" si="36"/>
        <v>0.0042006404719159935</v>
      </c>
      <c r="P42" s="21">
        <f t="shared" si="36"/>
        <v>0.0033305584765454376</v>
      </c>
      <c r="Q42" s="21">
        <f t="shared" si="36"/>
        <v>0.001987517293202901</v>
      </c>
      <c r="R42" s="418">
        <f t="shared" si="36"/>
        <v>0.0018843383608072846</v>
      </c>
      <c r="S42" s="27">
        <f t="shared" si="36"/>
        <v>0.0025603190946646955</v>
      </c>
      <c r="T42" s="20">
        <f t="shared" si="36"/>
        <v>0.002828823556582341</v>
      </c>
      <c r="U42" s="235">
        <f t="shared" si="36"/>
        <v>0.002972908509015958</v>
      </c>
      <c r="W42" s="64">
        <f t="shared" si="2"/>
        <v>0.034417493426002775</v>
      </c>
      <c r="X42" s="130">
        <f t="shared" si="3"/>
        <v>0.014408495243361727</v>
      </c>
    </row>
    <row r="43" spans="1:24" ht="20.1" customHeight="1">
      <c r="A43" s="24"/>
      <c r="B43" t="s">
        <v>91</v>
      </c>
      <c r="C43" s="10">
        <v>262078</v>
      </c>
      <c r="D43" s="11">
        <v>372736</v>
      </c>
      <c r="E43" s="11">
        <v>461184</v>
      </c>
      <c r="F43" s="11">
        <v>398506</v>
      </c>
      <c r="G43" s="11">
        <v>212010</v>
      </c>
      <c r="H43" s="11">
        <v>213192</v>
      </c>
      <c r="I43" s="12">
        <v>303763</v>
      </c>
      <c r="J43" s="11">
        <v>244771</v>
      </c>
      <c r="K43" s="162">
        <v>260359</v>
      </c>
      <c r="M43" s="77">
        <f aca="true" t="shared" si="37" ref="M43:U43">C43/C42</f>
        <v>0.915805878981871</v>
      </c>
      <c r="N43" s="37">
        <f t="shared" si="37"/>
        <v>0.9448793348205232</v>
      </c>
      <c r="O43" s="18">
        <f t="shared" si="37"/>
        <v>0.9538251535645592</v>
      </c>
      <c r="P43" s="18">
        <f t="shared" si="37"/>
        <v>0.9602762469547532</v>
      </c>
      <c r="Q43" s="18">
        <f t="shared" si="37"/>
        <v>0.9490067233059686</v>
      </c>
      <c r="R43" s="412">
        <f t="shared" si="37"/>
        <v>0.9613029480462092</v>
      </c>
      <c r="S43" s="173">
        <f t="shared" si="37"/>
        <v>0.9523067566211878</v>
      </c>
      <c r="T43" s="96">
        <f t="shared" si="37"/>
        <v>0.949335619041709</v>
      </c>
      <c r="U43" s="78">
        <f t="shared" si="37"/>
        <v>0.9761949397843335</v>
      </c>
      <c r="W43" s="107">
        <f t="shared" si="2"/>
        <v>0.06368401485470092</v>
      </c>
      <c r="X43" s="104">
        <f t="shared" si="3"/>
        <v>2.6859320742624426</v>
      </c>
    </row>
    <row r="44" spans="1:24" ht="20.1" customHeight="1" thickBot="1">
      <c r="A44" s="24"/>
      <c r="B44" t="s">
        <v>92</v>
      </c>
      <c r="C44" s="10">
        <v>24094</v>
      </c>
      <c r="D44" s="11">
        <v>21744</v>
      </c>
      <c r="E44" s="11">
        <v>22326</v>
      </c>
      <c r="F44" s="11">
        <v>16485</v>
      </c>
      <c r="G44" s="11">
        <v>11392</v>
      </c>
      <c r="H44" s="11">
        <v>8582</v>
      </c>
      <c r="I44" s="12">
        <v>15213</v>
      </c>
      <c r="J44" s="11">
        <v>13063</v>
      </c>
      <c r="K44" s="162">
        <v>6349</v>
      </c>
      <c r="M44" s="77">
        <f aca="true" t="shared" si="38" ref="M44:U44">C44/C42</f>
        <v>0.08419412101812895</v>
      </c>
      <c r="N44" s="416">
        <f t="shared" si="38"/>
        <v>0.05512066517947678</v>
      </c>
      <c r="O44" s="420">
        <f t="shared" si="38"/>
        <v>0.04617484643544084</v>
      </c>
      <c r="P44" s="420">
        <f t="shared" si="38"/>
        <v>0.039723753045246765</v>
      </c>
      <c r="Q44" s="420">
        <f t="shared" si="38"/>
        <v>0.050993276694031385</v>
      </c>
      <c r="R44" s="419">
        <f t="shared" si="38"/>
        <v>0.0386970519537908</v>
      </c>
      <c r="S44" s="173">
        <f t="shared" si="38"/>
        <v>0.0476932433788122</v>
      </c>
      <c r="T44" s="236">
        <f t="shared" si="38"/>
        <v>0.05066438095829099</v>
      </c>
      <c r="U44" s="78">
        <f t="shared" si="38"/>
        <v>0.02380506021566657</v>
      </c>
      <c r="W44" s="105">
        <f t="shared" si="2"/>
        <v>-0.5139707571002067</v>
      </c>
      <c r="X44" s="104">
        <f t="shared" si="3"/>
        <v>-2.6859320742624417</v>
      </c>
    </row>
    <row r="45" spans="1:24" ht="20.1" customHeight="1" thickBot="1">
      <c r="A45" s="74" t="s">
        <v>21</v>
      </c>
      <c r="B45" s="100"/>
      <c r="C45" s="83">
        <f aca="true" t="shared" si="39" ref="C45:K46">C7+C10+C13+C16+C18+C21+C24+C27+C30+C33+C36+C39+C42</f>
        <v>109737188</v>
      </c>
      <c r="D45" s="84">
        <f t="shared" si="39"/>
        <v>112363732</v>
      </c>
      <c r="E45" s="84">
        <f t="shared" si="39"/>
        <v>115103876</v>
      </c>
      <c r="F45" s="84">
        <f t="shared" si="39"/>
        <v>124601025</v>
      </c>
      <c r="G45" s="84">
        <f t="shared" si="39"/>
        <v>112402544</v>
      </c>
      <c r="H45" s="84">
        <f t="shared" si="39"/>
        <v>117693300</v>
      </c>
      <c r="I45" s="84">
        <f t="shared" si="39"/>
        <v>124584471</v>
      </c>
      <c r="J45" s="191">
        <f t="shared" si="39"/>
        <v>91145310</v>
      </c>
      <c r="K45" s="189">
        <f t="shared" si="39"/>
        <v>89712818</v>
      </c>
      <c r="M45" s="89">
        <f>M7+M10+M13+M16+M18+M21+M24+M27+M30+M33+M36+M39+M42</f>
        <v>1.0000000000000002</v>
      </c>
      <c r="N45" s="417">
        <f aca="true" t="shared" si="40" ref="N45:T45">N7+N10+N13+N16+N18+N21+N24+N27+N30+N33+N36+N39+N42</f>
        <v>1</v>
      </c>
      <c r="O45" s="417">
        <f t="shared" si="40"/>
        <v>1</v>
      </c>
      <c r="P45" s="417">
        <f t="shared" si="40"/>
        <v>0.9999999999999999</v>
      </c>
      <c r="Q45" s="417">
        <f aca="true" t="shared" si="41" ref="Q45:R45">Q7+Q10+Q13+Q16+Q18+Q21+Q24+Q27+Q30+Q33+Q36+Q39+Q42</f>
        <v>1</v>
      </c>
      <c r="R45" s="417">
        <f t="shared" si="41"/>
        <v>0.9999999999999999</v>
      </c>
      <c r="S45" s="175">
        <f t="shared" si="40"/>
        <v>1</v>
      </c>
      <c r="T45" s="182">
        <f t="shared" si="40"/>
        <v>1</v>
      </c>
      <c r="U45" s="414">
        <f>U7+U10+U13+U16+U18+U21+U24+U27+U30+U33+U36+U39+U42</f>
        <v>1</v>
      </c>
      <c r="W45" s="93">
        <f t="shared" si="2"/>
        <v>-0.015716573897219727</v>
      </c>
      <c r="X45" s="133">
        <f t="shared" si="3"/>
        <v>0</v>
      </c>
    </row>
    <row r="46" spans="1:24" ht="20.1" customHeight="1">
      <c r="A46" s="24"/>
      <c r="B46" t="s">
        <v>91</v>
      </c>
      <c r="C46" s="316">
        <f t="shared" si="39"/>
        <v>60940974</v>
      </c>
      <c r="D46" s="317">
        <f t="shared" si="39"/>
        <v>61562776</v>
      </c>
      <c r="E46" s="317">
        <f t="shared" si="39"/>
        <v>65825292</v>
      </c>
      <c r="F46" s="317">
        <f t="shared" si="39"/>
        <v>72491858</v>
      </c>
      <c r="G46" s="317">
        <f aca="true" t="shared" si="42" ref="G46">G8+G11+G14+G17+G19+G22+G25+G28+G31+G34+G37+G40+G43</f>
        <v>64347328</v>
      </c>
      <c r="H46" s="317">
        <f t="shared" si="39"/>
        <v>67190427</v>
      </c>
      <c r="I46" s="249">
        <f t="shared" si="39"/>
        <v>69604853</v>
      </c>
      <c r="J46" s="317">
        <f t="shared" si="39"/>
        <v>50886906</v>
      </c>
      <c r="K46" s="190">
        <f t="shared" si="39"/>
        <v>49338724</v>
      </c>
      <c r="M46" s="77">
        <f aca="true" t="shared" si="43" ref="M46:U46">C46/C45</f>
        <v>0.5553356625103242</v>
      </c>
      <c r="N46" s="79">
        <f t="shared" si="43"/>
        <v>0.5478883168458663</v>
      </c>
      <c r="O46" s="79">
        <f t="shared" si="43"/>
        <v>0.5718772841324649</v>
      </c>
      <c r="P46" s="79">
        <f t="shared" si="43"/>
        <v>0.5817918271539099</v>
      </c>
      <c r="Q46" s="79">
        <f t="shared" si="43"/>
        <v>0.5724721675338593</v>
      </c>
      <c r="R46" s="79">
        <f t="shared" si="43"/>
        <v>0.570894239519157</v>
      </c>
      <c r="S46" s="79">
        <f t="shared" si="43"/>
        <v>0.558696059318661</v>
      </c>
      <c r="T46" s="79">
        <f t="shared" si="43"/>
        <v>0.5583052600292873</v>
      </c>
      <c r="U46" s="78">
        <f t="shared" si="43"/>
        <v>0.5499629272597367</v>
      </c>
      <c r="W46" s="107">
        <f t="shared" si="2"/>
        <v>-0.030423975865225526</v>
      </c>
      <c r="X46" s="104">
        <f t="shared" si="3"/>
        <v>-0.8342332769550542</v>
      </c>
    </row>
    <row r="47" spans="1:24" ht="20.1" customHeight="1" thickBot="1">
      <c r="A47" s="31"/>
      <c r="B47" s="25" t="s">
        <v>92</v>
      </c>
      <c r="C47" s="32">
        <f aca="true" t="shared" si="44" ref="C47:K47">C9+C12+C15+C20+C23+C26+C29+C32+C35+C38+C41+C44</f>
        <v>48796214</v>
      </c>
      <c r="D47" s="33">
        <f t="shared" si="44"/>
        <v>50800956</v>
      </c>
      <c r="E47" s="33">
        <f t="shared" si="44"/>
        <v>49278584</v>
      </c>
      <c r="F47" s="33">
        <f t="shared" si="44"/>
        <v>52109167</v>
      </c>
      <c r="G47" s="33">
        <f aca="true" t="shared" si="45" ref="G47">G9+G12+G15+G20+G23+G26+G29+G32+G35+G38+G41+G44</f>
        <v>48055216</v>
      </c>
      <c r="H47" s="33">
        <f t="shared" si="44"/>
        <v>50502873</v>
      </c>
      <c r="I47" s="43">
        <f t="shared" si="44"/>
        <v>54979618</v>
      </c>
      <c r="J47" s="33">
        <f t="shared" si="44"/>
        <v>40258404</v>
      </c>
      <c r="K47" s="163">
        <f t="shared" si="44"/>
        <v>40374094</v>
      </c>
      <c r="M47" s="148">
        <f aca="true" t="shared" si="46" ref="M47:U47">C47/C45</f>
        <v>0.44466433748967577</v>
      </c>
      <c r="N47" s="80">
        <f t="shared" si="46"/>
        <v>0.45211168315413375</v>
      </c>
      <c r="O47" s="80">
        <f t="shared" si="46"/>
        <v>0.42812271586753514</v>
      </c>
      <c r="P47" s="80">
        <f t="shared" si="46"/>
        <v>0.41820817284609013</v>
      </c>
      <c r="Q47" s="80">
        <f t="shared" si="46"/>
        <v>0.4275278324661406</v>
      </c>
      <c r="R47" s="80">
        <f t="shared" si="46"/>
        <v>0.429105760480843</v>
      </c>
      <c r="S47" s="80">
        <f t="shared" si="46"/>
        <v>0.441303940681339</v>
      </c>
      <c r="T47" s="80">
        <f t="shared" si="46"/>
        <v>0.4416947399707127</v>
      </c>
      <c r="U47" s="237">
        <f t="shared" si="46"/>
        <v>0.4500370727402633</v>
      </c>
      <c r="W47" s="105">
        <f t="shared" si="2"/>
        <v>0.0028736857029901136</v>
      </c>
      <c r="X47" s="106">
        <f t="shared" si="3"/>
        <v>0.8342332769550598</v>
      </c>
    </row>
    <row r="50" spans="1:13" ht="15">
      <c r="A50" s="1" t="s">
        <v>23</v>
      </c>
      <c r="M50" s="1" t="s">
        <v>25</v>
      </c>
    </row>
    <row r="51" ht="15.75" thickBot="1"/>
    <row r="52" spans="1:24" ht="24" customHeight="1">
      <c r="A52" s="470" t="s">
        <v>29</v>
      </c>
      <c r="B52" s="485"/>
      <c r="C52" s="472">
        <v>2016</v>
      </c>
      <c r="D52" s="461">
        <v>2017</v>
      </c>
      <c r="E52" s="476">
        <v>2018</v>
      </c>
      <c r="F52" s="461">
        <v>2019</v>
      </c>
      <c r="G52" s="461">
        <v>2020</v>
      </c>
      <c r="H52" s="461">
        <v>2021</v>
      </c>
      <c r="I52" s="463">
        <v>2022</v>
      </c>
      <c r="J52" s="467" t="str">
        <f>J5</f>
        <v>janeiro - setembro</v>
      </c>
      <c r="K52" s="468"/>
      <c r="M52" s="494">
        <v>2016</v>
      </c>
      <c r="N52" s="461">
        <v>2017</v>
      </c>
      <c r="O52" s="461">
        <v>2018</v>
      </c>
      <c r="P52" s="463">
        <v>2019</v>
      </c>
      <c r="Q52" s="490">
        <v>2020</v>
      </c>
      <c r="R52" s="463">
        <v>2021</v>
      </c>
      <c r="S52" s="463">
        <v>2022</v>
      </c>
      <c r="T52" s="467" t="str">
        <f>J52</f>
        <v>janeiro - setembro</v>
      </c>
      <c r="U52" s="468"/>
      <c r="W52" s="492" t="s">
        <v>88</v>
      </c>
      <c r="X52" s="493"/>
    </row>
    <row r="53" spans="1:24" ht="21.75" customHeight="1" thickBot="1">
      <c r="A53" s="486"/>
      <c r="B53" s="487"/>
      <c r="C53" s="488">
        <v>2016</v>
      </c>
      <c r="D53" s="469">
        <v>2017</v>
      </c>
      <c r="E53" s="484"/>
      <c r="F53" s="469"/>
      <c r="G53" s="469"/>
      <c r="H53" s="469">
        <v>2018</v>
      </c>
      <c r="I53" s="489"/>
      <c r="J53" s="167">
        <v>2022</v>
      </c>
      <c r="K53" s="169">
        <v>2023</v>
      </c>
      <c r="M53" s="495"/>
      <c r="N53" s="469"/>
      <c r="O53" s="469"/>
      <c r="P53" s="489"/>
      <c r="Q53" s="491"/>
      <c r="R53" s="489"/>
      <c r="S53" s="489"/>
      <c r="T53" s="167">
        <v>2022</v>
      </c>
      <c r="U53" s="169">
        <v>2023</v>
      </c>
      <c r="W53" s="131" t="s">
        <v>0</v>
      </c>
      <c r="X53" s="132" t="s">
        <v>38</v>
      </c>
    </row>
    <row r="54" spans="1:24" ht="20.1" customHeight="1" thickBot="1">
      <c r="A54" s="5" t="s">
        <v>10</v>
      </c>
      <c r="B54" s="6"/>
      <c r="C54" s="13">
        <v>82481768</v>
      </c>
      <c r="D54" s="14">
        <v>93437664</v>
      </c>
      <c r="E54" s="14">
        <v>97313334</v>
      </c>
      <c r="F54" s="14">
        <v>104246485</v>
      </c>
      <c r="G54" s="14">
        <v>83487743</v>
      </c>
      <c r="H54" s="14">
        <v>86539830</v>
      </c>
      <c r="I54" s="15">
        <v>110107454</v>
      </c>
      <c r="J54" s="14">
        <v>83961321</v>
      </c>
      <c r="K54" s="161">
        <v>89886968</v>
      </c>
      <c r="M54" s="135">
        <f>C54/C92</f>
        <v>0.1580080019490965</v>
      </c>
      <c r="N54" s="261">
        <f>D54/D92</f>
        <v>0.16173285522493666</v>
      </c>
      <c r="O54" s="21">
        <f>E54/E92</f>
        <v>0.1561119921157338</v>
      </c>
      <c r="P54" s="21">
        <f>F54/F92</f>
        <v>0.152510534590636</v>
      </c>
      <c r="Q54" s="21">
        <f aca="true" t="shared" si="47" ref="Q54:R54">G54/G92</f>
        <v>0.1547362305084372</v>
      </c>
      <c r="R54" s="418">
        <f t="shared" si="47"/>
        <v>0.14922837895624927</v>
      </c>
      <c r="S54" s="27">
        <f>I54/I92</f>
        <v>0.1505228945325955</v>
      </c>
      <c r="T54" s="20">
        <f>J54/J92</f>
        <v>0.15869210107203993</v>
      </c>
      <c r="U54" s="235">
        <f>K54/K92</f>
        <v>0.16016272097777612</v>
      </c>
      <c r="W54" s="102">
        <f>(K54-J54)/J54</f>
        <v>0.07057591435465861</v>
      </c>
      <c r="X54" s="101">
        <f>(U54-T54)*100</f>
        <v>0.14706199057361868</v>
      </c>
    </row>
    <row r="55" spans="1:24" ht="20.1" customHeight="1">
      <c r="A55" s="24"/>
      <c r="B55" t="s">
        <v>91</v>
      </c>
      <c r="C55" s="10">
        <v>2610251</v>
      </c>
      <c r="D55" s="11">
        <v>2259852</v>
      </c>
      <c r="E55" s="11">
        <v>3686249</v>
      </c>
      <c r="F55" s="11">
        <v>3982815</v>
      </c>
      <c r="G55" s="11">
        <v>2840217</v>
      </c>
      <c r="H55" s="11">
        <v>5038376</v>
      </c>
      <c r="I55" s="12">
        <v>7664673</v>
      </c>
      <c r="J55" s="11">
        <v>5864794</v>
      </c>
      <c r="K55" s="162">
        <v>6697466</v>
      </c>
      <c r="M55" s="77">
        <f>C55/C54</f>
        <v>0.03164639972314851</v>
      </c>
      <c r="N55" s="37">
        <f>D55/D54</f>
        <v>0.024185664573121178</v>
      </c>
      <c r="O55" s="18">
        <f>E55/E54</f>
        <v>0.037880204577103484</v>
      </c>
      <c r="P55" s="18">
        <f>F55/F54</f>
        <v>0.03820574861588858</v>
      </c>
      <c r="Q55" s="18">
        <f aca="true" t="shared" si="48" ref="Q55:R55">G55/G54</f>
        <v>0.03401956859703346</v>
      </c>
      <c r="R55" s="412">
        <f t="shared" si="48"/>
        <v>0.058220313120559634</v>
      </c>
      <c r="S55" s="173">
        <f>I55/I54</f>
        <v>0.06961084578342898</v>
      </c>
      <c r="T55" s="96">
        <f>J55/J54</f>
        <v>0.06985114014582977</v>
      </c>
      <c r="U55" s="78">
        <f>K55/K54</f>
        <v>0.07450986665831247</v>
      </c>
      <c r="W55" s="107">
        <f aca="true" t="shared" si="49" ref="W55:W94">(K55-J55)/J55</f>
        <v>0.14197804731078364</v>
      </c>
      <c r="X55" s="104">
        <f aca="true" t="shared" si="50" ref="X55:X94">(U55-T55)*100</f>
        <v>0.4658726512482697</v>
      </c>
    </row>
    <row r="56" spans="1:24" ht="20.1" customHeight="1" thickBot="1">
      <c r="A56" s="24"/>
      <c r="B56" t="s">
        <v>92</v>
      </c>
      <c r="C56" s="10">
        <v>79871517</v>
      </c>
      <c r="D56" s="11">
        <v>91177812</v>
      </c>
      <c r="E56" s="11">
        <v>93627085</v>
      </c>
      <c r="F56" s="11">
        <v>100263670</v>
      </c>
      <c r="G56" s="11">
        <v>80647526</v>
      </c>
      <c r="H56" s="11">
        <v>81501454</v>
      </c>
      <c r="I56" s="12">
        <v>102442781</v>
      </c>
      <c r="J56" s="11">
        <v>78096527</v>
      </c>
      <c r="K56" s="162">
        <v>83189502</v>
      </c>
      <c r="M56" s="77">
        <f>C56/C54</f>
        <v>0.9683536002768515</v>
      </c>
      <c r="N56" s="37">
        <f>D56/D54</f>
        <v>0.9758143354268788</v>
      </c>
      <c r="O56" s="18">
        <f>E56/E54</f>
        <v>0.9621197954228965</v>
      </c>
      <c r="P56" s="18">
        <f>F56/F54</f>
        <v>0.9617942513841115</v>
      </c>
      <c r="Q56" s="18">
        <f aca="true" t="shared" si="51" ref="Q56:R56">G56/G54</f>
        <v>0.9659804314029665</v>
      </c>
      <c r="R56" s="412">
        <f t="shared" si="51"/>
        <v>0.9417796868794404</v>
      </c>
      <c r="S56" s="173">
        <f>I56/I54</f>
        <v>0.930389154216571</v>
      </c>
      <c r="T56" s="96">
        <f>J56/J54</f>
        <v>0.9301488598541703</v>
      </c>
      <c r="U56" s="78">
        <f>K56/K54</f>
        <v>0.9254901333416875</v>
      </c>
      <c r="W56" s="105">
        <f t="shared" si="49"/>
        <v>0.0652138474736527</v>
      </c>
      <c r="X56" s="104">
        <f t="shared" si="50"/>
        <v>-0.46587265124827804</v>
      </c>
    </row>
    <row r="57" spans="1:24" ht="20.1" customHeight="1" thickBot="1">
      <c r="A57" s="5" t="s">
        <v>18</v>
      </c>
      <c r="B57" s="6"/>
      <c r="C57" s="13">
        <v>2459083</v>
      </c>
      <c r="D57" s="14">
        <v>3643226</v>
      </c>
      <c r="E57" s="14">
        <v>2343015</v>
      </c>
      <c r="F57" s="14">
        <v>2552109</v>
      </c>
      <c r="G57" s="14">
        <v>1732037</v>
      </c>
      <c r="H57" s="14">
        <v>1838804</v>
      </c>
      <c r="I57" s="15">
        <v>2591105</v>
      </c>
      <c r="J57" s="14">
        <v>1824623</v>
      </c>
      <c r="K57" s="161">
        <v>2086081</v>
      </c>
      <c r="M57" s="135">
        <f>C57/C92</f>
        <v>0.00471079610535252</v>
      </c>
      <c r="N57" s="261">
        <f>D57/D92</f>
        <v>0.006306122370629097</v>
      </c>
      <c r="O57" s="21">
        <f>E57/E92</f>
        <v>0.0037587114136593655</v>
      </c>
      <c r="P57" s="21">
        <f>F57/F92</f>
        <v>0.0037336847177492213</v>
      </c>
      <c r="Q57" s="21">
        <f aca="true" t="shared" si="52" ref="Q57:R57">G57/G92</f>
        <v>0.003210158363978555</v>
      </c>
      <c r="R57" s="418">
        <f t="shared" si="52"/>
        <v>0.003170814411563635</v>
      </c>
      <c r="S57" s="27">
        <f>I57/I92</f>
        <v>0.00354218184572573</v>
      </c>
      <c r="T57" s="20">
        <f>J57/J92</f>
        <v>0.003448650570116313</v>
      </c>
      <c r="U57" s="235">
        <f>K57/K92</f>
        <v>0.003717028358772099</v>
      </c>
      <c r="W57" s="102">
        <f t="shared" si="49"/>
        <v>0.14329425859478917</v>
      </c>
      <c r="X57" s="101">
        <f t="shared" si="50"/>
        <v>0.02683777886557863</v>
      </c>
    </row>
    <row r="58" spans="1:24" ht="20.1" customHeight="1">
      <c r="A58" s="24"/>
      <c r="B58" t="s">
        <v>91</v>
      </c>
      <c r="C58" s="10">
        <v>2378922</v>
      </c>
      <c r="D58" s="11">
        <v>3434817</v>
      </c>
      <c r="E58" s="11">
        <v>1876580</v>
      </c>
      <c r="F58" s="11">
        <v>1704467</v>
      </c>
      <c r="G58" s="11">
        <v>1168661</v>
      </c>
      <c r="H58" s="11">
        <v>1114020</v>
      </c>
      <c r="I58" s="12">
        <v>1632408</v>
      </c>
      <c r="J58" s="11">
        <v>1121444</v>
      </c>
      <c r="K58" s="162">
        <v>1328587</v>
      </c>
      <c r="M58" s="77">
        <f>C58/C57</f>
        <v>0.9674020763024266</v>
      </c>
      <c r="N58" s="37">
        <f>D58/D57</f>
        <v>0.9427954785127247</v>
      </c>
      <c r="O58" s="18">
        <f>E58/E57</f>
        <v>0.8009253035085137</v>
      </c>
      <c r="P58" s="18">
        <f>F58/F57</f>
        <v>0.6678660668490256</v>
      </c>
      <c r="Q58" s="18">
        <f aca="true" t="shared" si="53" ref="Q58:R58">G58/G57</f>
        <v>0.6747321217733802</v>
      </c>
      <c r="R58" s="412">
        <f t="shared" si="53"/>
        <v>0.6058394478149928</v>
      </c>
      <c r="S58" s="173">
        <f>I58/I57</f>
        <v>0.630004573338402</v>
      </c>
      <c r="T58" s="96">
        <f>J58/J57</f>
        <v>0.614616827695365</v>
      </c>
      <c r="U58" s="78">
        <f>K58/K57</f>
        <v>0.6368817893456677</v>
      </c>
      <c r="W58" s="107">
        <f t="shared" si="49"/>
        <v>0.18471096193835804</v>
      </c>
      <c r="X58" s="104">
        <f t="shared" si="50"/>
        <v>2.2264961650302784</v>
      </c>
    </row>
    <row r="59" spans="1:24" ht="20.1" customHeight="1" thickBot="1">
      <c r="A59" s="24"/>
      <c r="B59" t="s">
        <v>92</v>
      </c>
      <c r="C59" s="10">
        <v>80161</v>
      </c>
      <c r="D59" s="11">
        <v>208409</v>
      </c>
      <c r="E59" s="11">
        <v>466435</v>
      </c>
      <c r="F59" s="11">
        <v>847642</v>
      </c>
      <c r="G59" s="11">
        <v>563376</v>
      </c>
      <c r="H59" s="11">
        <v>724784</v>
      </c>
      <c r="I59" s="12">
        <v>958697</v>
      </c>
      <c r="J59" s="11">
        <v>703179</v>
      </c>
      <c r="K59" s="162">
        <v>757494</v>
      </c>
      <c r="M59" s="77">
        <f>C59/C57</f>
        <v>0.032597923697573444</v>
      </c>
      <c r="N59" s="37">
        <f>D59/D57</f>
        <v>0.05720452148727529</v>
      </c>
      <c r="O59" s="18">
        <f>E59/E57</f>
        <v>0.1990746964914864</v>
      </c>
      <c r="P59" s="18">
        <f>F59/F57</f>
        <v>0.33213393315097434</v>
      </c>
      <c r="Q59" s="18">
        <f aca="true" t="shared" si="54" ref="Q59:R59">G59/G57</f>
        <v>0.32526787822661984</v>
      </c>
      <c r="R59" s="412">
        <f t="shared" si="54"/>
        <v>0.39416055218500723</v>
      </c>
      <c r="S59" s="173">
        <f>I59/I57</f>
        <v>0.36999542666159807</v>
      </c>
      <c r="T59" s="96">
        <f>J59/J57</f>
        <v>0.385383172304635</v>
      </c>
      <c r="U59" s="78">
        <f>K59/K57</f>
        <v>0.3631182106543322</v>
      </c>
      <c r="W59" s="105">
        <f t="shared" si="49"/>
        <v>0.07724206780919225</v>
      </c>
      <c r="X59" s="104">
        <f t="shared" si="50"/>
        <v>-2.2264961650302784</v>
      </c>
    </row>
    <row r="60" spans="1:24" ht="20.1" customHeight="1" thickBot="1">
      <c r="A60" s="5" t="s">
        <v>15</v>
      </c>
      <c r="B60" s="6"/>
      <c r="C60" s="13">
        <v>83753681</v>
      </c>
      <c r="D60" s="14">
        <v>105319161</v>
      </c>
      <c r="E60" s="14">
        <v>111596848</v>
      </c>
      <c r="F60" s="14">
        <v>124035711</v>
      </c>
      <c r="G60" s="14">
        <v>101902062</v>
      </c>
      <c r="H60" s="14">
        <v>115458556</v>
      </c>
      <c r="I60" s="15">
        <v>155197831</v>
      </c>
      <c r="J60" s="14">
        <v>110398457</v>
      </c>
      <c r="K60" s="161">
        <v>116704694</v>
      </c>
      <c r="M60" s="135">
        <f>C60/C92</f>
        <v>0.16044456989200337</v>
      </c>
      <c r="N60" s="261">
        <f>D60/D92</f>
        <v>0.18229874216916203</v>
      </c>
      <c r="O60" s="21">
        <f>E60/E92</f>
        <v>0.17902589027642132</v>
      </c>
      <c r="P60" s="21">
        <f>F60/F92</f>
        <v>0.18146177871550903</v>
      </c>
      <c r="Q60" s="21">
        <f aca="true" t="shared" si="55" ref="Q60:R60">G60/G92</f>
        <v>0.18886533984895315</v>
      </c>
      <c r="R60" s="418">
        <f t="shared" si="55"/>
        <v>0.19909552801882474</v>
      </c>
      <c r="S60" s="27">
        <f>I60/I92</f>
        <v>0.21216389897908805</v>
      </c>
      <c r="T60" s="20">
        <f>J60/J92</f>
        <v>0.20865992683037057</v>
      </c>
      <c r="U60" s="235">
        <f>K60/K92</f>
        <v>0.20794717808168525</v>
      </c>
      <c r="W60" s="102">
        <f t="shared" si="49"/>
        <v>0.0571225103263898</v>
      </c>
      <c r="X60" s="101">
        <f t="shared" si="50"/>
        <v>-0.07127487486853212</v>
      </c>
    </row>
    <row r="61" spans="1:24" ht="20.1" customHeight="1">
      <c r="A61" s="24"/>
      <c r="B61" t="s">
        <v>91</v>
      </c>
      <c r="C61" s="10">
        <v>6040950</v>
      </c>
      <c r="D61" s="11">
        <v>5299924</v>
      </c>
      <c r="E61" s="11">
        <v>4849775</v>
      </c>
      <c r="F61" s="11">
        <v>2935756</v>
      </c>
      <c r="G61" s="11">
        <v>1918941</v>
      </c>
      <c r="H61" s="11">
        <v>2538902</v>
      </c>
      <c r="I61" s="12">
        <v>3527286</v>
      </c>
      <c r="J61" s="11">
        <v>2517390</v>
      </c>
      <c r="K61" s="162">
        <v>2610458</v>
      </c>
      <c r="M61" s="77">
        <f>C61/C60</f>
        <v>0.07212757610020747</v>
      </c>
      <c r="N61" s="37">
        <f>D61/D60</f>
        <v>0.050322504942856505</v>
      </c>
      <c r="O61" s="18">
        <f>E61/E60</f>
        <v>0.04345799264868126</v>
      </c>
      <c r="P61" s="18">
        <f>F61/F60</f>
        <v>0.02366863523683111</v>
      </c>
      <c r="Q61" s="18">
        <f aca="true" t="shared" si="56" ref="Q61:R61">G61/G60</f>
        <v>0.018831228361208235</v>
      </c>
      <c r="R61" s="412">
        <f t="shared" si="56"/>
        <v>0.021989725906497566</v>
      </c>
      <c r="S61" s="173">
        <f>I61/I60</f>
        <v>0.022727675878408377</v>
      </c>
      <c r="T61" s="96">
        <f>J61/J60</f>
        <v>0.02280276435385324</v>
      </c>
      <c r="U61" s="78">
        <f>K61/K60</f>
        <v>0.022368063447387985</v>
      </c>
      <c r="W61" s="107">
        <f t="shared" si="49"/>
        <v>0.036970036426616455</v>
      </c>
      <c r="X61" s="104">
        <f t="shared" si="50"/>
        <v>-0.04347009064652567</v>
      </c>
    </row>
    <row r="62" spans="1:24" ht="20.1" customHeight="1" thickBot="1">
      <c r="A62" s="24"/>
      <c r="B62" t="s">
        <v>92</v>
      </c>
      <c r="C62" s="10">
        <v>77712731</v>
      </c>
      <c r="D62" s="11">
        <v>100019237</v>
      </c>
      <c r="E62" s="11">
        <v>106747073</v>
      </c>
      <c r="F62" s="11">
        <v>121099955</v>
      </c>
      <c r="G62" s="11">
        <v>99983121</v>
      </c>
      <c r="H62" s="11">
        <v>112919654</v>
      </c>
      <c r="I62" s="12">
        <v>151670545</v>
      </c>
      <c r="J62" s="11">
        <v>107881067</v>
      </c>
      <c r="K62" s="162">
        <v>114094236</v>
      </c>
      <c r="M62" s="77">
        <f>C62/C60</f>
        <v>0.9278724238997925</v>
      </c>
      <c r="N62" s="37">
        <f>D62/D60</f>
        <v>0.9496774950571435</v>
      </c>
      <c r="O62" s="18">
        <f>E62/E60</f>
        <v>0.9565420073513188</v>
      </c>
      <c r="P62" s="18">
        <f>F62/F60</f>
        <v>0.9763313647631688</v>
      </c>
      <c r="Q62" s="18">
        <f aca="true" t="shared" si="57" ref="Q62:R62">G62/G60</f>
        <v>0.9811687716387918</v>
      </c>
      <c r="R62" s="412">
        <f t="shared" si="57"/>
        <v>0.9780102740935024</v>
      </c>
      <c r="S62" s="173">
        <f>I62/I60</f>
        <v>0.9772723241215916</v>
      </c>
      <c r="T62" s="96">
        <f>J62/J60</f>
        <v>0.9771972356461468</v>
      </c>
      <c r="U62" s="78">
        <f>K62/K60</f>
        <v>0.977631936552612</v>
      </c>
      <c r="W62" s="105">
        <f t="shared" si="49"/>
        <v>0.05759276555913189</v>
      </c>
      <c r="X62" s="104">
        <f t="shared" si="50"/>
        <v>0.04347009064652463</v>
      </c>
    </row>
    <row r="63" spans="1:24" ht="20.1" customHeight="1" thickBot="1">
      <c r="A63" s="5" t="s">
        <v>8</v>
      </c>
      <c r="B63" s="6"/>
      <c r="C63" s="13">
        <v>379930</v>
      </c>
      <c r="D63" s="14">
        <v>237175</v>
      </c>
      <c r="E63" s="14">
        <v>674966</v>
      </c>
      <c r="F63" s="14">
        <v>662159</v>
      </c>
      <c r="G63" s="14">
        <v>179299</v>
      </c>
      <c r="H63" s="14"/>
      <c r="I63" s="15"/>
      <c r="J63" s="14"/>
      <c r="K63" s="161"/>
      <c r="M63" s="135">
        <f>C63/C92</f>
        <v>0.0007278212099008382</v>
      </c>
      <c r="N63" s="261">
        <f>D63/D92</f>
        <v>0.00041053027543554974</v>
      </c>
      <c r="O63" s="21">
        <f>E63/E92</f>
        <v>0.0010827939249351828</v>
      </c>
      <c r="P63" s="21">
        <f>F63/F92</f>
        <v>0.0009687254498221301</v>
      </c>
      <c r="Q63" s="21">
        <f aca="true" t="shared" si="58" ref="Q63:R63">G63/G92</f>
        <v>0.0003323128688954052</v>
      </c>
      <c r="R63" s="418">
        <f t="shared" si="58"/>
        <v>0</v>
      </c>
      <c r="S63" s="27">
        <f>I63/I92</f>
        <v>0</v>
      </c>
      <c r="T63" s="20">
        <f>J63/J92</f>
        <v>0</v>
      </c>
      <c r="U63" s="235">
        <f>K63/K92</f>
        <v>0</v>
      </c>
      <c r="W63" s="102"/>
      <c r="X63" s="101">
        <f t="shared" si="50"/>
        <v>0</v>
      </c>
    </row>
    <row r="64" spans="1:24" ht="20.1" customHeight="1" thickBot="1">
      <c r="A64" s="24"/>
      <c r="B64" t="s">
        <v>91</v>
      </c>
      <c r="C64" s="10">
        <v>379930</v>
      </c>
      <c r="D64" s="11">
        <v>237175</v>
      </c>
      <c r="E64" s="11">
        <v>674966</v>
      </c>
      <c r="F64" s="11">
        <v>662159</v>
      </c>
      <c r="G64" s="11">
        <v>179299</v>
      </c>
      <c r="H64" s="11"/>
      <c r="I64" s="12"/>
      <c r="J64" s="11"/>
      <c r="K64" s="162"/>
      <c r="M64" s="77">
        <f>C64/C63</f>
        <v>1</v>
      </c>
      <c r="N64" s="37">
        <f>D64/D63</f>
        <v>1</v>
      </c>
      <c r="O64" s="18">
        <f>E64/E63</f>
        <v>1</v>
      </c>
      <c r="P64" s="18">
        <f>F64/F63</f>
        <v>1</v>
      </c>
      <c r="Q64" s="18">
        <f aca="true" t="shared" si="59" ref="Q64">G64/G63</f>
        <v>1</v>
      </c>
      <c r="R64" s="412"/>
      <c r="S64" s="173"/>
      <c r="T64" s="96"/>
      <c r="U64" s="78"/>
      <c r="W64" s="155"/>
      <c r="X64" s="104"/>
    </row>
    <row r="65" spans="1:24" ht="20.1" customHeight="1" thickBot="1">
      <c r="A65" s="5" t="s">
        <v>16</v>
      </c>
      <c r="B65" s="6"/>
      <c r="C65" s="13">
        <v>339653</v>
      </c>
      <c r="D65" s="14">
        <v>184063</v>
      </c>
      <c r="E65" s="14">
        <v>176558</v>
      </c>
      <c r="F65" s="14">
        <v>239017</v>
      </c>
      <c r="G65" s="14">
        <v>451176</v>
      </c>
      <c r="H65" s="14">
        <v>229205</v>
      </c>
      <c r="I65" s="15">
        <v>316641</v>
      </c>
      <c r="J65" s="14">
        <v>222723</v>
      </c>
      <c r="K65" s="161">
        <v>232079</v>
      </c>
      <c r="M65" s="135">
        <f>C65/C92</f>
        <v>0.0006506636943817266</v>
      </c>
      <c r="N65" s="261">
        <f>D65/D92</f>
        <v>0.0003185978036786912</v>
      </c>
      <c r="O65" s="21">
        <f>E65/E92</f>
        <v>0.00028323786649802506</v>
      </c>
      <c r="P65" s="21">
        <f>F65/F92</f>
        <v>0.00034967711809419806</v>
      </c>
      <c r="Q65" s="21">
        <f aca="true" t="shared" si="60" ref="Q65:R65">G65/G92</f>
        <v>0.0008362098558093092</v>
      </c>
      <c r="R65" s="418">
        <f t="shared" si="60"/>
        <v>0.0003952387079876066</v>
      </c>
      <c r="S65" s="27">
        <f>I65/I92</f>
        <v>0.00043286551560528844</v>
      </c>
      <c r="T65" s="20">
        <f>J65/J92</f>
        <v>0.00042096027559008933</v>
      </c>
      <c r="U65" s="235">
        <f>K65/K92</f>
        <v>0.0004135238394268823</v>
      </c>
      <c r="W65" s="102">
        <f t="shared" si="49"/>
        <v>0.042007336467271006</v>
      </c>
      <c r="X65" s="101">
        <f t="shared" si="50"/>
        <v>-0.0007436436163207048</v>
      </c>
    </row>
    <row r="66" spans="1:24" ht="20.1" customHeight="1">
      <c r="A66" s="24"/>
      <c r="B66" t="s">
        <v>91</v>
      </c>
      <c r="C66" s="10">
        <v>318043</v>
      </c>
      <c r="D66" s="11">
        <v>146731</v>
      </c>
      <c r="E66" s="11">
        <v>113871</v>
      </c>
      <c r="F66" s="11">
        <v>171892</v>
      </c>
      <c r="G66" s="11">
        <v>210239</v>
      </c>
      <c r="H66" s="11">
        <v>162430</v>
      </c>
      <c r="I66" s="12">
        <v>265753</v>
      </c>
      <c r="J66" s="11">
        <v>194712</v>
      </c>
      <c r="K66" s="162">
        <v>184966</v>
      </c>
      <c r="M66" s="77">
        <f>C66/C65</f>
        <v>0.9363762428125175</v>
      </c>
      <c r="N66" s="37">
        <f>D66/D65</f>
        <v>0.7971781400933377</v>
      </c>
      <c r="O66" s="18">
        <f>E66/E65</f>
        <v>0.6449495349969981</v>
      </c>
      <c r="P66" s="18">
        <f>F66/F65</f>
        <v>0.7191622353221737</v>
      </c>
      <c r="Q66" s="18">
        <f aca="true" t="shared" si="61" ref="Q66:R66">G66/G65</f>
        <v>0.46598001666755323</v>
      </c>
      <c r="R66" s="412">
        <f t="shared" si="61"/>
        <v>0.7086669138980388</v>
      </c>
      <c r="S66" s="173">
        <f>I66/I65</f>
        <v>0.8392880265032008</v>
      </c>
      <c r="T66" s="96">
        <f>J66/J65</f>
        <v>0.8742339138750825</v>
      </c>
      <c r="U66" s="78">
        <f>K66/K65</f>
        <v>0.79699585055089</v>
      </c>
      <c r="W66" s="107">
        <f t="shared" si="49"/>
        <v>-0.05005341221907227</v>
      </c>
      <c r="X66" s="104">
        <f t="shared" si="50"/>
        <v>-7.723806332419258</v>
      </c>
    </row>
    <row r="67" spans="1:24" ht="20.1" customHeight="1" thickBot="1">
      <c r="A67" s="24"/>
      <c r="B67" t="s">
        <v>92</v>
      </c>
      <c r="C67" s="10">
        <v>21610</v>
      </c>
      <c r="D67" s="11">
        <v>37332</v>
      </c>
      <c r="E67" s="11">
        <v>62687</v>
      </c>
      <c r="F67" s="11">
        <v>67125</v>
      </c>
      <c r="G67" s="11">
        <v>240937</v>
      </c>
      <c r="H67" s="11">
        <v>66775</v>
      </c>
      <c r="I67" s="12">
        <v>50888</v>
      </c>
      <c r="J67" s="11">
        <v>28011</v>
      </c>
      <c r="K67" s="162">
        <v>47113</v>
      </c>
      <c r="M67" s="77">
        <f>C67/C65</f>
        <v>0.06362375718748252</v>
      </c>
      <c r="N67" s="37">
        <f>D67/D65</f>
        <v>0.2028218599066624</v>
      </c>
      <c r="O67" s="18">
        <f>E67/E65</f>
        <v>0.35505046500300186</v>
      </c>
      <c r="P67" s="18">
        <f>F67/F65</f>
        <v>0.2808377646778263</v>
      </c>
      <c r="Q67" s="18">
        <f aca="true" t="shared" si="62" ref="Q67:R67">G67/G65</f>
        <v>0.5340199833324467</v>
      </c>
      <c r="R67" s="412">
        <f t="shared" si="62"/>
        <v>0.2913330861019611</v>
      </c>
      <c r="S67" s="173">
        <f>I67/I65</f>
        <v>0.16071197349679922</v>
      </c>
      <c r="T67" s="96">
        <f>J67/J65</f>
        <v>0.1257660861249175</v>
      </c>
      <c r="U67" s="78">
        <f>K67/K65</f>
        <v>0.20300414944911</v>
      </c>
      <c r="W67" s="105">
        <f t="shared" si="49"/>
        <v>0.681946378208561</v>
      </c>
      <c r="X67" s="104">
        <f t="shared" si="50"/>
        <v>7.72380633241925</v>
      </c>
    </row>
    <row r="68" spans="1:24" ht="20.1" customHeight="1" thickBot="1">
      <c r="A68" s="5" t="s">
        <v>19</v>
      </c>
      <c r="B68" s="6"/>
      <c r="C68" s="13">
        <v>2716697</v>
      </c>
      <c r="D68" s="14">
        <v>2538731</v>
      </c>
      <c r="E68" s="14">
        <v>3441297</v>
      </c>
      <c r="F68" s="14">
        <v>3002154</v>
      </c>
      <c r="G68" s="14">
        <v>2009575</v>
      </c>
      <c r="H68" s="14">
        <v>2068469</v>
      </c>
      <c r="I68" s="15">
        <v>2556411</v>
      </c>
      <c r="J68" s="14">
        <v>1855627</v>
      </c>
      <c r="K68" s="161">
        <v>2137591</v>
      </c>
      <c r="M68" s="135">
        <f>C68/C92</f>
        <v>0.005204299995983411</v>
      </c>
      <c r="N68" s="261">
        <f>D68/D92</f>
        <v>0.00439433303125021</v>
      </c>
      <c r="O68" s="21">
        <f>E68/E92</f>
        <v>0.005520597312305611</v>
      </c>
      <c r="P68" s="21">
        <f>F68/F92</f>
        <v>0.00439209160350506</v>
      </c>
      <c r="Q68" s="21">
        <f aca="true" t="shared" si="63" ref="Q68:R68">G68/G92</f>
        <v>0.0037245474515222275</v>
      </c>
      <c r="R68" s="418">
        <f t="shared" si="63"/>
        <v>0.0035668463387466096</v>
      </c>
      <c r="S68" s="27">
        <f>I68/I92</f>
        <v>0.003494753255623975</v>
      </c>
      <c r="T68" s="20">
        <f>J68/J92</f>
        <v>0.00350725005191386</v>
      </c>
      <c r="U68" s="235">
        <f>K68/K92</f>
        <v>0.0038088100924441623</v>
      </c>
      <c r="W68" s="102">
        <f t="shared" si="49"/>
        <v>0.1519507961459927</v>
      </c>
      <c r="X68" s="101">
        <f t="shared" si="50"/>
        <v>0.03015600405303024</v>
      </c>
    </row>
    <row r="69" spans="1:24" ht="20.1" customHeight="1">
      <c r="A69" s="24"/>
      <c r="B69" t="s">
        <v>91</v>
      </c>
      <c r="C69" s="10">
        <v>1407726</v>
      </c>
      <c r="D69" s="11">
        <v>1047060</v>
      </c>
      <c r="E69" s="11">
        <v>1453617</v>
      </c>
      <c r="F69" s="11">
        <v>1213740</v>
      </c>
      <c r="G69" s="11">
        <v>779204</v>
      </c>
      <c r="H69" s="11">
        <v>586787</v>
      </c>
      <c r="I69" s="12">
        <v>609998</v>
      </c>
      <c r="J69" s="11">
        <v>449993</v>
      </c>
      <c r="K69" s="162">
        <v>461862</v>
      </c>
      <c r="M69" s="77">
        <f>C69/C68</f>
        <v>0.5181755639292862</v>
      </c>
      <c r="N69" s="37">
        <f>D69/D68</f>
        <v>0.41243440128158515</v>
      </c>
      <c r="O69" s="18">
        <f>E69/E68</f>
        <v>0.4224038204200335</v>
      </c>
      <c r="P69" s="18">
        <f>F69/F68</f>
        <v>0.4042897199810536</v>
      </c>
      <c r="Q69" s="18">
        <f aca="true" t="shared" si="64" ref="Q69:R69">G69/G68</f>
        <v>0.38774566761628704</v>
      </c>
      <c r="R69" s="412">
        <f t="shared" si="64"/>
        <v>0.28368179556957346</v>
      </c>
      <c r="S69" s="173">
        <f>I69/I68</f>
        <v>0.23861499578901826</v>
      </c>
      <c r="T69" s="96">
        <f>J69/J68</f>
        <v>0.2425018605571055</v>
      </c>
      <c r="U69" s="78">
        <f>K69/K68</f>
        <v>0.2160665908492317</v>
      </c>
      <c r="W69" s="107">
        <f t="shared" si="49"/>
        <v>0.026375965848357642</v>
      </c>
      <c r="X69" s="104">
        <f t="shared" si="50"/>
        <v>-2.64352697078738</v>
      </c>
    </row>
    <row r="70" spans="1:24" ht="20.1" customHeight="1" thickBot="1">
      <c r="A70" s="24"/>
      <c r="B70" t="s">
        <v>92</v>
      </c>
      <c r="C70" s="10">
        <v>1308971</v>
      </c>
      <c r="D70" s="11">
        <v>1491671</v>
      </c>
      <c r="E70" s="11">
        <v>1987680</v>
      </c>
      <c r="F70" s="11">
        <v>1788414</v>
      </c>
      <c r="G70" s="11">
        <v>1230371</v>
      </c>
      <c r="H70" s="11">
        <v>1481682</v>
      </c>
      <c r="I70" s="12">
        <v>1946413</v>
      </c>
      <c r="J70" s="11">
        <v>1405634</v>
      </c>
      <c r="K70" s="162">
        <v>1675729</v>
      </c>
      <c r="M70" s="77">
        <f>C70/C68</f>
        <v>0.4818244360707138</v>
      </c>
      <c r="N70" s="37">
        <f>D70/D68</f>
        <v>0.5875655987184148</v>
      </c>
      <c r="O70" s="18">
        <f>E70/E68</f>
        <v>0.5775961795799666</v>
      </c>
      <c r="P70" s="18">
        <f>F70/F68</f>
        <v>0.5957102800189464</v>
      </c>
      <c r="Q70" s="18">
        <f aca="true" t="shared" si="65" ref="Q70:R70">G70/G68</f>
        <v>0.612254332383713</v>
      </c>
      <c r="R70" s="412">
        <f t="shared" si="65"/>
        <v>0.7163182044304266</v>
      </c>
      <c r="S70" s="173">
        <f>I70/I68</f>
        <v>0.7613850042109818</v>
      </c>
      <c r="T70" s="96">
        <f>J70/J68</f>
        <v>0.7574981394428945</v>
      </c>
      <c r="U70" s="78">
        <f>K70/K68</f>
        <v>0.7839334091507684</v>
      </c>
      <c r="W70" s="105">
        <f t="shared" si="49"/>
        <v>0.192151726551862</v>
      </c>
      <c r="X70" s="104">
        <f t="shared" si="50"/>
        <v>2.643526970787391</v>
      </c>
    </row>
    <row r="71" spans="1:24" ht="20.1" customHeight="1" thickBot="1">
      <c r="A71" s="5" t="s">
        <v>20</v>
      </c>
      <c r="B71" s="6"/>
      <c r="C71" s="13">
        <v>33688126</v>
      </c>
      <c r="D71" s="14">
        <v>30997965</v>
      </c>
      <c r="E71" s="14">
        <v>30882257</v>
      </c>
      <c r="F71" s="14">
        <v>32577228</v>
      </c>
      <c r="G71" s="14">
        <v>24438871</v>
      </c>
      <c r="H71" s="14">
        <v>24208796</v>
      </c>
      <c r="I71" s="15">
        <v>35171890</v>
      </c>
      <c r="J71" s="14">
        <v>25143966</v>
      </c>
      <c r="K71" s="161">
        <v>26999706</v>
      </c>
      <c r="M71" s="135">
        <f>C71/C92</f>
        <v>0.06453539500595341</v>
      </c>
      <c r="N71" s="261">
        <f>D71/D92</f>
        <v>0.053654909283826414</v>
      </c>
      <c r="O71" s="21">
        <f>E71/E92</f>
        <v>0.0495419328794147</v>
      </c>
      <c r="P71" s="21">
        <f>F71/F92</f>
        <v>0.04765983675863062</v>
      </c>
      <c r="Q71" s="21">
        <f aca="true" t="shared" si="66" ref="Q71:R71">G71/G92</f>
        <v>0.04529501745450181</v>
      </c>
      <c r="R71" s="418">
        <f t="shared" si="66"/>
        <v>0.041745394965099096</v>
      </c>
      <c r="S71" s="27">
        <f>I71/I92</f>
        <v>0.04808189179437435</v>
      </c>
      <c r="T71" s="20">
        <f>J71/J92</f>
        <v>0.04752365430057891</v>
      </c>
      <c r="U71" s="235">
        <f>K71/K92</f>
        <v>0.04810871336276453</v>
      </c>
      <c r="W71" s="102">
        <f t="shared" si="49"/>
        <v>0.07380458595911242</v>
      </c>
      <c r="X71" s="101">
        <f t="shared" si="50"/>
        <v>0.05850590621856236</v>
      </c>
    </row>
    <row r="72" spans="1:24" ht="20.1" customHeight="1">
      <c r="A72" s="24"/>
      <c r="B72" t="s">
        <v>91</v>
      </c>
      <c r="C72" s="10">
        <v>3749627</v>
      </c>
      <c r="D72" s="11">
        <v>2910766</v>
      </c>
      <c r="E72" s="11">
        <v>5430004</v>
      </c>
      <c r="F72" s="11">
        <v>5877479</v>
      </c>
      <c r="G72" s="11">
        <v>3870010</v>
      </c>
      <c r="H72" s="11">
        <v>3441245</v>
      </c>
      <c r="I72" s="12">
        <v>3853557</v>
      </c>
      <c r="J72" s="11">
        <v>3016122</v>
      </c>
      <c r="K72" s="162">
        <v>2452573</v>
      </c>
      <c r="M72" s="77">
        <f>C72/C71</f>
        <v>0.11130411350278137</v>
      </c>
      <c r="N72" s="37">
        <f>D72/D71</f>
        <v>0.0939018416208935</v>
      </c>
      <c r="O72" s="18">
        <f>E72/E71</f>
        <v>0.17582924719524223</v>
      </c>
      <c r="P72" s="18">
        <f>F72/F71</f>
        <v>0.1804167929818952</v>
      </c>
      <c r="Q72" s="18">
        <f aca="true" t="shared" si="67" ref="Q72:R72">G72/G71</f>
        <v>0.15835469649968692</v>
      </c>
      <c r="R72" s="412">
        <f t="shared" si="67"/>
        <v>0.14214853972911334</v>
      </c>
      <c r="S72" s="173">
        <f>I72/I71</f>
        <v>0.10956354634340094</v>
      </c>
      <c r="T72" s="96">
        <f>J72/J71</f>
        <v>0.11995410747850996</v>
      </c>
      <c r="U72" s="78">
        <f>K72/K71</f>
        <v>0.09083702615132179</v>
      </c>
      <c r="W72" s="107">
        <f t="shared" si="49"/>
        <v>-0.1868455586345645</v>
      </c>
      <c r="X72" s="104">
        <f t="shared" si="50"/>
        <v>-2.911708132718817</v>
      </c>
    </row>
    <row r="73" spans="1:24" ht="20.1" customHeight="1" thickBot="1">
      <c r="A73" s="24"/>
      <c r="B73" t="s">
        <v>92</v>
      </c>
      <c r="C73" s="10">
        <v>29938499</v>
      </c>
      <c r="D73" s="11">
        <v>28087199</v>
      </c>
      <c r="E73" s="11">
        <v>25452253</v>
      </c>
      <c r="F73" s="11">
        <v>26699749</v>
      </c>
      <c r="G73" s="11">
        <v>20568861</v>
      </c>
      <c r="H73" s="11">
        <v>20767551</v>
      </c>
      <c r="I73" s="12">
        <v>31318333</v>
      </c>
      <c r="J73" s="11">
        <v>22127844</v>
      </c>
      <c r="K73" s="162">
        <v>24547133</v>
      </c>
      <c r="M73" s="77">
        <f>C73/C71</f>
        <v>0.8886958864972186</v>
      </c>
      <c r="N73" s="37">
        <f>D73/D71</f>
        <v>0.9060981583791065</v>
      </c>
      <c r="O73" s="18">
        <f>E73/E71</f>
        <v>0.8241707528047577</v>
      </c>
      <c r="P73" s="18">
        <f>F73/F71</f>
        <v>0.8195832070181048</v>
      </c>
      <c r="Q73" s="18">
        <f aca="true" t="shared" si="68" ref="Q73:R73">G73/G71</f>
        <v>0.8416453035003131</v>
      </c>
      <c r="R73" s="412">
        <f t="shared" si="68"/>
        <v>0.8578514602708867</v>
      </c>
      <c r="S73" s="173">
        <f>I73/I71</f>
        <v>0.8904364536565991</v>
      </c>
      <c r="T73" s="96">
        <f>J73/J71</f>
        <v>0.88004589252149</v>
      </c>
      <c r="U73" s="78">
        <f>K73/K71</f>
        <v>0.9091629738486782</v>
      </c>
      <c r="W73" s="105">
        <f t="shared" si="49"/>
        <v>0.1093323416415987</v>
      </c>
      <c r="X73" s="104">
        <f t="shared" si="50"/>
        <v>2.9117081327188155</v>
      </c>
    </row>
    <row r="74" spans="1:24" ht="20.1" customHeight="1" thickBot="1">
      <c r="A74" s="5" t="s">
        <v>86</v>
      </c>
      <c r="B74" s="6"/>
      <c r="C74" s="13">
        <v>1956143</v>
      </c>
      <c r="D74" s="14">
        <v>2271046</v>
      </c>
      <c r="E74" s="14">
        <v>3765263</v>
      </c>
      <c r="F74" s="14">
        <v>5572502</v>
      </c>
      <c r="G74" s="14">
        <v>5162818</v>
      </c>
      <c r="H74" s="14">
        <v>5179361</v>
      </c>
      <c r="I74" s="15">
        <v>6566246</v>
      </c>
      <c r="J74" s="14">
        <v>4784106</v>
      </c>
      <c r="K74" s="161">
        <v>5856583</v>
      </c>
      <c r="M74" s="135">
        <f>C74/C92</f>
        <v>0.003747328099910655</v>
      </c>
      <c r="N74" s="261">
        <f>D74/D92</f>
        <v>0.003930992473518725</v>
      </c>
      <c r="O74" s="21">
        <f>E74/E92</f>
        <v>0.006040310033665727</v>
      </c>
      <c r="P74" s="21">
        <f>F74/F92</f>
        <v>0.008152459615567742</v>
      </c>
      <c r="Q74" s="21">
        <f aca="true" t="shared" si="69" ref="Q74:R74">G74/G92</f>
        <v>0.009568769826741019</v>
      </c>
      <c r="R74" s="418">
        <f t="shared" si="69"/>
        <v>0.00893123601073885</v>
      </c>
      <c r="S74" s="27">
        <f>I74/I92</f>
        <v>0.00897641638442641</v>
      </c>
      <c r="T74" s="20">
        <f>J74/J92</f>
        <v>0.009042256885064406</v>
      </c>
      <c r="U74" s="235">
        <f>K74/K92</f>
        <v>0.01043539780885909</v>
      </c>
      <c r="W74" s="102">
        <f t="shared" si="49"/>
        <v>0.2241750078280038</v>
      </c>
      <c r="X74" s="101">
        <f t="shared" si="50"/>
        <v>0.1393140923794684</v>
      </c>
    </row>
    <row r="75" spans="1:24" ht="20.1" customHeight="1">
      <c r="A75" s="24"/>
      <c r="B75" t="s">
        <v>91</v>
      </c>
      <c r="C75" s="10">
        <v>252489</v>
      </c>
      <c r="D75" s="11">
        <v>270462</v>
      </c>
      <c r="E75" s="11">
        <v>1496447</v>
      </c>
      <c r="F75" s="11">
        <v>1134620</v>
      </c>
      <c r="G75" s="11">
        <v>872928</v>
      </c>
      <c r="H75" s="11">
        <v>958244</v>
      </c>
      <c r="I75" s="12">
        <v>985280</v>
      </c>
      <c r="J75" s="11">
        <v>730376</v>
      </c>
      <c r="K75" s="162">
        <v>850879</v>
      </c>
      <c r="M75" s="77">
        <f>C75/C74</f>
        <v>0.1290749193693917</v>
      </c>
      <c r="N75" s="37">
        <f>D75/D74</f>
        <v>0.11909137903855756</v>
      </c>
      <c r="O75" s="18">
        <f>E75/E74</f>
        <v>0.39743492021672855</v>
      </c>
      <c r="P75" s="18">
        <f>F75/F74</f>
        <v>0.20361051463059143</v>
      </c>
      <c r="Q75" s="18">
        <f aca="true" t="shared" si="70" ref="Q75:R75">G75/G74</f>
        <v>0.1690797545061631</v>
      </c>
      <c r="R75" s="412">
        <f t="shared" si="70"/>
        <v>0.18501201209956208</v>
      </c>
      <c r="S75" s="173">
        <f>I75/I74</f>
        <v>0.15005225207828035</v>
      </c>
      <c r="T75" s="96">
        <f>J75/J74</f>
        <v>0.15266718588593145</v>
      </c>
      <c r="U75" s="78">
        <f>K75/K74</f>
        <v>0.14528591159725732</v>
      </c>
      <c r="W75" s="107">
        <f t="shared" si="49"/>
        <v>0.164987622813455</v>
      </c>
      <c r="X75" s="104">
        <f t="shared" si="50"/>
        <v>-0.7381274288674133</v>
      </c>
    </row>
    <row r="76" spans="1:24" ht="20.1" customHeight="1" thickBot="1">
      <c r="A76" s="24"/>
      <c r="B76" t="s">
        <v>92</v>
      </c>
      <c r="C76" s="10">
        <v>1703654</v>
      </c>
      <c r="D76" s="11">
        <v>2000584</v>
      </c>
      <c r="E76" s="11">
        <v>2268816</v>
      </c>
      <c r="F76" s="11">
        <v>4437882</v>
      </c>
      <c r="G76" s="11">
        <v>4289890</v>
      </c>
      <c r="H76" s="11">
        <v>4221117</v>
      </c>
      <c r="I76" s="12">
        <v>5580966</v>
      </c>
      <c r="J76" s="11">
        <v>4053730</v>
      </c>
      <c r="K76" s="162">
        <v>5005704</v>
      </c>
      <c r="M76" s="77">
        <f>C76/C74</f>
        <v>0.8709250806306083</v>
      </c>
      <c r="N76" s="37">
        <f>D76/D74</f>
        <v>0.8809086209614424</v>
      </c>
      <c r="O76" s="18">
        <f>E76/E74</f>
        <v>0.6025650797832715</v>
      </c>
      <c r="P76" s="18">
        <f>F76/F74</f>
        <v>0.7963894853694086</v>
      </c>
      <c r="Q76" s="18">
        <f aca="true" t="shared" si="71" ref="Q76:R76">G76/G74</f>
        <v>0.8309202454938369</v>
      </c>
      <c r="R76" s="412">
        <f t="shared" si="71"/>
        <v>0.8149879879004379</v>
      </c>
      <c r="S76" s="173">
        <f>I76/I74</f>
        <v>0.8499477479217197</v>
      </c>
      <c r="T76" s="96">
        <f>J76/J74</f>
        <v>0.8473328141140686</v>
      </c>
      <c r="U76" s="78">
        <f>K76/K74</f>
        <v>0.8547140884027427</v>
      </c>
      <c r="W76" s="105">
        <f t="shared" si="49"/>
        <v>0.2348390247993823</v>
      </c>
      <c r="X76" s="104">
        <f t="shared" si="50"/>
        <v>0.7381274288674078</v>
      </c>
    </row>
    <row r="77" spans="1:24" ht="20.1" customHeight="1" thickBot="1">
      <c r="A77" s="5" t="s">
        <v>9</v>
      </c>
      <c r="B77" s="6"/>
      <c r="C77" s="13">
        <v>16722680</v>
      </c>
      <c r="D77" s="14">
        <v>20815998</v>
      </c>
      <c r="E77" s="14">
        <v>25150475</v>
      </c>
      <c r="F77" s="14">
        <v>23465572</v>
      </c>
      <c r="G77" s="14">
        <v>18127837</v>
      </c>
      <c r="H77" s="14">
        <v>23301790</v>
      </c>
      <c r="I77" s="15">
        <v>30672363</v>
      </c>
      <c r="J77" s="14">
        <v>21878045</v>
      </c>
      <c r="K77" s="161">
        <v>20554977</v>
      </c>
      <c r="M77" s="135">
        <f>C77/C92</f>
        <v>0.032035167505552464</v>
      </c>
      <c r="N77" s="261">
        <f>D77/D92</f>
        <v>0.03603076796629431</v>
      </c>
      <c r="O77" s="21">
        <f>E77/E92</f>
        <v>0.040346893827591594</v>
      </c>
      <c r="P77" s="21">
        <f>F77/F92</f>
        <v>0.03432966521792135</v>
      </c>
      <c r="Q77" s="21">
        <f aca="true" t="shared" si="72" ref="Q77:R77">G77/G92</f>
        <v>0.03359814343826946</v>
      </c>
      <c r="R77" s="418">
        <f t="shared" si="72"/>
        <v>0.04018136329224289</v>
      </c>
      <c r="S77" s="27">
        <f>I77/I92</f>
        <v>0.041930792995308795</v>
      </c>
      <c r="T77" s="20">
        <f>J77/J92</f>
        <v>0.041350861170927004</v>
      </c>
      <c r="U77" s="235">
        <f>K77/K92</f>
        <v>0.036625343130448074</v>
      </c>
      <c r="W77" s="102">
        <f t="shared" si="49"/>
        <v>-0.060474690494511735</v>
      </c>
      <c r="X77" s="101">
        <f t="shared" si="50"/>
        <v>-0.4725518040478931</v>
      </c>
    </row>
    <row r="78" spans="1:24" ht="20.1" customHeight="1">
      <c r="A78" s="24"/>
      <c r="B78" t="s">
        <v>91</v>
      </c>
      <c r="C78" s="10">
        <v>14675884</v>
      </c>
      <c r="D78" s="11">
        <v>19309183</v>
      </c>
      <c r="E78" s="11">
        <v>23458655</v>
      </c>
      <c r="F78" s="11">
        <v>21177257</v>
      </c>
      <c r="G78" s="11">
        <v>16947049</v>
      </c>
      <c r="H78" s="11">
        <v>20623790</v>
      </c>
      <c r="I78" s="12">
        <v>26867754</v>
      </c>
      <c r="J78" s="11">
        <v>19132317</v>
      </c>
      <c r="K78" s="162">
        <v>17405897</v>
      </c>
      <c r="M78" s="77">
        <f>C78/C77</f>
        <v>0.8776035898552146</v>
      </c>
      <c r="N78" s="37">
        <f>D78/D77</f>
        <v>0.9276126467729292</v>
      </c>
      <c r="O78" s="18">
        <f>E78/E77</f>
        <v>0.9327320855769126</v>
      </c>
      <c r="P78" s="18">
        <f>F78/F77</f>
        <v>0.90248202771277</v>
      </c>
      <c r="Q78" s="18">
        <f aca="true" t="shared" si="73" ref="Q78:R78">G78/G77</f>
        <v>0.9348632713323713</v>
      </c>
      <c r="R78" s="412">
        <f t="shared" si="73"/>
        <v>0.8850732068223085</v>
      </c>
      <c r="S78" s="173">
        <f>I78/I77</f>
        <v>0.8759597035285478</v>
      </c>
      <c r="T78" s="96">
        <f>J78/J77</f>
        <v>0.8744984755264924</v>
      </c>
      <c r="U78" s="78">
        <f>K78/K77</f>
        <v>0.8467972014758275</v>
      </c>
      <c r="W78" s="107">
        <f t="shared" si="49"/>
        <v>-0.09023580364051045</v>
      </c>
      <c r="X78" s="104">
        <f t="shared" si="50"/>
        <v>-2.7701274050664915</v>
      </c>
    </row>
    <row r="79" spans="1:24" ht="20.1" customHeight="1" thickBot="1">
      <c r="A79" s="24"/>
      <c r="B79" t="s">
        <v>92</v>
      </c>
      <c r="C79" s="10">
        <v>2046796</v>
      </c>
      <c r="D79" s="11">
        <v>1506815</v>
      </c>
      <c r="E79" s="11">
        <v>1691820</v>
      </c>
      <c r="F79" s="11">
        <v>2288315</v>
      </c>
      <c r="G79" s="11">
        <v>1180788</v>
      </c>
      <c r="H79" s="11">
        <v>2678000</v>
      </c>
      <c r="I79" s="12">
        <v>3804609</v>
      </c>
      <c r="J79" s="11">
        <v>2745728</v>
      </c>
      <c r="K79" s="162">
        <v>3149080</v>
      </c>
      <c r="M79" s="77">
        <f>C79/C77</f>
        <v>0.1223964101447854</v>
      </c>
      <c r="N79" s="37">
        <f>D79/D77</f>
        <v>0.07238735322707084</v>
      </c>
      <c r="O79" s="18">
        <f>E79/E77</f>
        <v>0.06726791442308744</v>
      </c>
      <c r="P79" s="18">
        <f>F79/F77</f>
        <v>0.09751797228722998</v>
      </c>
      <c r="Q79" s="18">
        <f aca="true" t="shared" si="74" ref="Q79:R79">G79/G77</f>
        <v>0.06513672866762868</v>
      </c>
      <c r="R79" s="412">
        <f t="shared" si="74"/>
        <v>0.1149267931776915</v>
      </c>
      <c r="S79" s="173">
        <f>I79/I77</f>
        <v>0.12404029647145216</v>
      </c>
      <c r="T79" s="96">
        <f>J79/J77</f>
        <v>0.12550152447350757</v>
      </c>
      <c r="U79" s="78">
        <f>K79/K77</f>
        <v>0.1532027985241725</v>
      </c>
      <c r="W79" s="105">
        <f t="shared" si="49"/>
        <v>0.14690165959628923</v>
      </c>
      <c r="X79" s="104">
        <f t="shared" si="50"/>
        <v>2.770127405066494</v>
      </c>
    </row>
    <row r="80" spans="1:24" ht="20.1" customHeight="1" thickBot="1">
      <c r="A80" s="5" t="s">
        <v>12</v>
      </c>
      <c r="B80" s="6"/>
      <c r="C80" s="13">
        <v>18206393</v>
      </c>
      <c r="D80" s="14">
        <v>19612202</v>
      </c>
      <c r="E80" s="14">
        <v>19393201</v>
      </c>
      <c r="F80" s="14">
        <v>33026643</v>
      </c>
      <c r="G80" s="14">
        <v>27580400</v>
      </c>
      <c r="H80" s="14">
        <v>27639762</v>
      </c>
      <c r="I80" s="15">
        <v>35594511</v>
      </c>
      <c r="J80" s="14">
        <v>26398278</v>
      </c>
      <c r="K80" s="161">
        <v>25931786</v>
      </c>
      <c r="M80" s="135">
        <f>C80/C92</f>
        <v>0.03487747474848038</v>
      </c>
      <c r="N80" s="261">
        <f>D80/D92</f>
        <v>0.033947096822842374</v>
      </c>
      <c r="O80" s="21">
        <f>E80/E92</f>
        <v>0.031110960000721385</v>
      </c>
      <c r="P80" s="21">
        <f>F80/F92</f>
        <v>0.04831732196691415</v>
      </c>
      <c r="Q80" s="21">
        <f aca="true" t="shared" si="75" ref="Q80:R80">G80/G92</f>
        <v>0.05111752909543742</v>
      </c>
      <c r="R80" s="418">
        <f t="shared" si="75"/>
        <v>0.04766171689956565</v>
      </c>
      <c r="S80" s="27">
        <f>I80/I92</f>
        <v>0.04865963774979586</v>
      </c>
      <c r="T80" s="20">
        <f>J80/J92</f>
        <v>0.049894381729699185</v>
      </c>
      <c r="U80" s="235">
        <f>K80/K92</f>
        <v>0.046205868303104865</v>
      </c>
      <c r="W80" s="102">
        <f t="shared" si="49"/>
        <v>-0.017671304166127805</v>
      </c>
      <c r="X80" s="101">
        <f t="shared" si="50"/>
        <v>-0.368851342659432</v>
      </c>
    </row>
    <row r="81" spans="1:24" ht="20.1" customHeight="1">
      <c r="A81" s="24"/>
      <c r="B81" t="s">
        <v>91</v>
      </c>
      <c r="C81" s="10">
        <v>15506833</v>
      </c>
      <c r="D81" s="11">
        <v>16844689</v>
      </c>
      <c r="E81" s="11">
        <v>16555529</v>
      </c>
      <c r="F81" s="11">
        <v>29152805</v>
      </c>
      <c r="G81" s="11">
        <v>24221213</v>
      </c>
      <c r="H81" s="11">
        <v>24282917</v>
      </c>
      <c r="I81" s="12">
        <v>32499374</v>
      </c>
      <c r="J81" s="11">
        <v>24226953</v>
      </c>
      <c r="K81" s="162">
        <v>23308526</v>
      </c>
      <c r="M81" s="77">
        <f>C81/C80</f>
        <v>0.8517246112395794</v>
      </c>
      <c r="N81" s="37">
        <f>D81/D80</f>
        <v>0.8588882064339334</v>
      </c>
      <c r="O81" s="18">
        <f>E81/E80</f>
        <v>0.8536769664791284</v>
      </c>
      <c r="P81" s="18">
        <f>F81/F80</f>
        <v>0.8827056688746718</v>
      </c>
      <c r="Q81" s="18">
        <f aca="true" t="shared" si="76" ref="Q81:R81">G81/G80</f>
        <v>0.8782038331568796</v>
      </c>
      <c r="R81" s="412">
        <f t="shared" si="76"/>
        <v>0.8785501481525058</v>
      </c>
      <c r="S81" s="173">
        <f>I81/I80</f>
        <v>0.9130445421767418</v>
      </c>
      <c r="T81" s="96">
        <f>J81/J80</f>
        <v>0.9177474758012625</v>
      </c>
      <c r="U81" s="78">
        <f>K81/K80</f>
        <v>0.8988399796296329</v>
      </c>
      <c r="W81" s="107">
        <f t="shared" si="49"/>
        <v>-0.03790930704327532</v>
      </c>
      <c r="X81" s="104">
        <f t="shared" si="50"/>
        <v>-1.8907496171629568</v>
      </c>
    </row>
    <row r="82" spans="1:24" ht="20.1" customHeight="1" thickBot="1">
      <c r="A82" s="24"/>
      <c r="B82" t="s">
        <v>92</v>
      </c>
      <c r="C82" s="10">
        <v>2699560</v>
      </c>
      <c r="D82" s="11">
        <v>2767513</v>
      </c>
      <c r="E82" s="11">
        <v>2837672</v>
      </c>
      <c r="F82" s="11">
        <v>3873838</v>
      </c>
      <c r="G82" s="11">
        <v>3359187</v>
      </c>
      <c r="H82" s="11">
        <v>3356845</v>
      </c>
      <c r="I82" s="12">
        <v>3095137</v>
      </c>
      <c r="J82" s="11">
        <v>2171325</v>
      </c>
      <c r="K82" s="162">
        <v>2623260</v>
      </c>
      <c r="M82" s="77">
        <f>C82/C80</f>
        <v>0.1482753887604206</v>
      </c>
      <c r="N82" s="37">
        <f>D82/D80</f>
        <v>0.14111179356606668</v>
      </c>
      <c r="O82" s="18">
        <f>E82/E80</f>
        <v>0.14632303352087156</v>
      </c>
      <c r="P82" s="18">
        <f>F82/F80</f>
        <v>0.11729433112532812</v>
      </c>
      <c r="Q82" s="18">
        <f aca="true" t="shared" si="77" ref="Q82:R82">G82/G80</f>
        <v>0.12179616684312047</v>
      </c>
      <c r="R82" s="412">
        <f t="shared" si="77"/>
        <v>0.1214498518474942</v>
      </c>
      <c r="S82" s="173">
        <f>I82/I80</f>
        <v>0.0869554578232582</v>
      </c>
      <c r="T82" s="96">
        <f>J82/J80</f>
        <v>0.0822525241987375</v>
      </c>
      <c r="U82" s="78">
        <f>K82/K80</f>
        <v>0.10116002037036709</v>
      </c>
      <c r="W82" s="105">
        <f t="shared" si="49"/>
        <v>0.20813788815584955</v>
      </c>
      <c r="X82" s="104">
        <f t="shared" si="50"/>
        <v>1.890749617162958</v>
      </c>
    </row>
    <row r="83" spans="1:24" ht="20.1" customHeight="1" thickBot="1">
      <c r="A83" s="5" t="s">
        <v>11</v>
      </c>
      <c r="B83" s="6"/>
      <c r="C83" s="13">
        <v>49142172</v>
      </c>
      <c r="D83" s="14">
        <v>53572253</v>
      </c>
      <c r="E83" s="14">
        <v>64496107</v>
      </c>
      <c r="F83" s="14">
        <v>76521569</v>
      </c>
      <c r="G83" s="14">
        <v>70400165</v>
      </c>
      <c r="H83" s="14">
        <v>78006716</v>
      </c>
      <c r="I83" s="15">
        <v>89118587</v>
      </c>
      <c r="J83" s="14">
        <v>65074767</v>
      </c>
      <c r="K83" s="161">
        <v>67848082</v>
      </c>
      <c r="M83" s="135">
        <f>C83/C92</f>
        <v>0.09414027605662909</v>
      </c>
      <c r="N83" s="261">
        <f>D83/D92</f>
        <v>0.09272913156864322</v>
      </c>
      <c r="O83" s="21">
        <f>E83/E92</f>
        <v>0.10346594175346538</v>
      </c>
      <c r="P83" s="21">
        <f>F83/F92</f>
        <v>0.11194953379871024</v>
      </c>
      <c r="Q83" s="21">
        <f aca="true" t="shared" si="78" ref="Q83:R83">G83/G92</f>
        <v>0.13047970597638522</v>
      </c>
      <c r="R83" s="418">
        <f t="shared" si="78"/>
        <v>0.1345139663017655</v>
      </c>
      <c r="S83" s="27">
        <f>I83/I92</f>
        <v>0.12182996867673408</v>
      </c>
      <c r="T83" s="20">
        <f>J83/J92</f>
        <v>0.12299534332009199</v>
      </c>
      <c r="U83" s="235">
        <f>K83/K92</f>
        <v>0.12089331376983675</v>
      </c>
      <c r="W83" s="102">
        <f t="shared" si="49"/>
        <v>0.04261736350127846</v>
      </c>
      <c r="X83" s="101">
        <f t="shared" si="50"/>
        <v>-0.21020295502552355</v>
      </c>
    </row>
    <row r="84" spans="1:24" ht="20.1" customHeight="1">
      <c r="A84" s="24"/>
      <c r="B84" t="s">
        <v>91</v>
      </c>
      <c r="C84" s="10">
        <v>42070136</v>
      </c>
      <c r="D84" s="11">
        <v>46287720</v>
      </c>
      <c r="E84" s="11">
        <v>56416879</v>
      </c>
      <c r="F84" s="11">
        <v>65619555</v>
      </c>
      <c r="G84" s="11">
        <v>60649418</v>
      </c>
      <c r="H84" s="11">
        <v>67317778</v>
      </c>
      <c r="I84" s="12">
        <v>77713507</v>
      </c>
      <c r="J84" s="11">
        <v>56716540</v>
      </c>
      <c r="K84" s="162">
        <v>59291318</v>
      </c>
      <c r="M84" s="77">
        <f>C84/C83</f>
        <v>0.856090284328499</v>
      </c>
      <c r="N84" s="37">
        <f>D84/D83</f>
        <v>0.8640241432444515</v>
      </c>
      <c r="O84" s="18">
        <f>E84/E83</f>
        <v>0.8747330904793991</v>
      </c>
      <c r="P84" s="18">
        <f>F84/F83</f>
        <v>0.8575301821111379</v>
      </c>
      <c r="Q84" s="18">
        <f aca="true" t="shared" si="79" ref="Q84:R84">G84/G83</f>
        <v>0.8614953956428937</v>
      </c>
      <c r="R84" s="412">
        <f t="shared" si="79"/>
        <v>0.8629741316119499</v>
      </c>
      <c r="S84" s="173">
        <f>I84/I83</f>
        <v>0.8720235544129532</v>
      </c>
      <c r="T84" s="96">
        <f>J84/J83</f>
        <v>0.8715596323226175</v>
      </c>
      <c r="U84" s="78">
        <f>K84/K83</f>
        <v>0.8738834798601971</v>
      </c>
      <c r="W84" s="107">
        <f t="shared" si="49"/>
        <v>0.04539730385527749</v>
      </c>
      <c r="X84" s="104">
        <f t="shared" si="50"/>
        <v>0.23238475375796375</v>
      </c>
    </row>
    <row r="85" spans="1:24" ht="20.1" customHeight="1" thickBot="1">
      <c r="A85" s="24"/>
      <c r="B85" t="s">
        <v>92</v>
      </c>
      <c r="C85" s="10">
        <v>7072036</v>
      </c>
      <c r="D85" s="11">
        <v>7284533</v>
      </c>
      <c r="E85" s="11">
        <v>8079228</v>
      </c>
      <c r="F85" s="11">
        <v>10902014</v>
      </c>
      <c r="G85" s="11">
        <v>9750747</v>
      </c>
      <c r="H85" s="11">
        <v>10688938</v>
      </c>
      <c r="I85" s="12">
        <v>11405080</v>
      </c>
      <c r="J85" s="11">
        <v>8358227</v>
      </c>
      <c r="K85" s="162">
        <v>8556764</v>
      </c>
      <c r="M85" s="77">
        <f>C85/C83</f>
        <v>0.14390971567150104</v>
      </c>
      <c r="N85" s="37">
        <f>D85/D83</f>
        <v>0.13597585675554844</v>
      </c>
      <c r="O85" s="18">
        <f>E85/E83</f>
        <v>0.125266909520601</v>
      </c>
      <c r="P85" s="18">
        <f>F85/F83</f>
        <v>0.14246981788886215</v>
      </c>
      <c r="Q85" s="18">
        <f aca="true" t="shared" si="80" ref="Q85:R85">G85/G83</f>
        <v>0.13850460435710626</v>
      </c>
      <c r="R85" s="412">
        <f t="shared" si="80"/>
        <v>0.1370258683880501</v>
      </c>
      <c r="S85" s="173">
        <f>I85/I83</f>
        <v>0.12797644558704685</v>
      </c>
      <c r="T85" s="96">
        <f>J85/J83</f>
        <v>0.12844036767738254</v>
      </c>
      <c r="U85" s="78">
        <f>K85/K83</f>
        <v>0.12611652013980293</v>
      </c>
      <c r="W85" s="105">
        <f t="shared" si="49"/>
        <v>0.023753482646499072</v>
      </c>
      <c r="X85" s="104">
        <f t="shared" si="50"/>
        <v>-0.23238475375796097</v>
      </c>
    </row>
    <row r="86" spans="1:24" ht="20.1" customHeight="1" thickBot="1">
      <c r="A86" s="5" t="s">
        <v>6</v>
      </c>
      <c r="B86" s="6"/>
      <c r="C86" s="13">
        <v>226269996</v>
      </c>
      <c r="D86" s="14">
        <v>240023988</v>
      </c>
      <c r="E86" s="14">
        <v>256594413</v>
      </c>
      <c r="F86" s="14">
        <v>271544791</v>
      </c>
      <c r="G86" s="14">
        <v>201158193</v>
      </c>
      <c r="H86" s="14">
        <v>212648099</v>
      </c>
      <c r="I86" s="15">
        <v>259319505</v>
      </c>
      <c r="J86" s="14">
        <v>184029847</v>
      </c>
      <c r="K86" s="161">
        <v>199177925</v>
      </c>
      <c r="M86" s="135">
        <f>C86/C92</f>
        <v>0.43345906417755325</v>
      </c>
      <c r="N86" s="261">
        <f>D86/D92</f>
        <v>0.4154616376295102</v>
      </c>
      <c r="O86" s="21">
        <f>E86/E92</f>
        <v>0.41163387721560685</v>
      </c>
      <c r="P86" s="21">
        <f>F86/F92</f>
        <v>0.39726462950489433</v>
      </c>
      <c r="Q86" s="21">
        <f aca="true" t="shared" si="81" ref="Q86:R86">G86/G92</f>
        <v>0.3728267096729241</v>
      </c>
      <c r="R86" s="418">
        <f t="shared" si="81"/>
        <v>0.36668816083759365</v>
      </c>
      <c r="S86" s="27">
        <f>I86/I92</f>
        <v>0.354503905806049</v>
      </c>
      <c r="T86" s="20">
        <f>J86/J92</f>
        <v>0.3478278180067706</v>
      </c>
      <c r="U86" s="235">
        <f>K86/K92</f>
        <v>0.3548999275034777</v>
      </c>
      <c r="W86" s="102">
        <f t="shared" si="49"/>
        <v>0.08231315869104645</v>
      </c>
      <c r="X86" s="130">
        <f t="shared" si="50"/>
        <v>0.7072109496707113</v>
      </c>
    </row>
    <row r="87" spans="1:24" ht="20.1" customHeight="1">
      <c r="A87" s="24"/>
      <c r="B87" t="s">
        <v>91</v>
      </c>
      <c r="C87" s="10">
        <v>158420765</v>
      </c>
      <c r="D87" s="11">
        <v>172448823</v>
      </c>
      <c r="E87" s="11">
        <v>187544772</v>
      </c>
      <c r="F87" s="11">
        <v>198540268</v>
      </c>
      <c r="G87" s="11">
        <v>149292863</v>
      </c>
      <c r="H87" s="11">
        <v>158517337</v>
      </c>
      <c r="I87" s="12">
        <v>193503221</v>
      </c>
      <c r="J87" s="11">
        <v>138214986</v>
      </c>
      <c r="K87" s="162">
        <v>147648827</v>
      </c>
      <c r="M87" s="77">
        <f>C87/C86</f>
        <v>0.7001403977573766</v>
      </c>
      <c r="N87" s="37">
        <f>D87/D86</f>
        <v>0.7184649519280548</v>
      </c>
      <c r="O87" s="18">
        <f>E87/E86</f>
        <v>0.7308996708357792</v>
      </c>
      <c r="P87" s="18">
        <f>F87/F86</f>
        <v>0.7311510829165565</v>
      </c>
      <c r="Q87" s="18">
        <f aca="true" t="shared" si="82" ref="Q87:R87">G87/G86</f>
        <v>0.7421664550347199</v>
      </c>
      <c r="R87" s="412">
        <f t="shared" si="82"/>
        <v>0.7454444114264102</v>
      </c>
      <c r="S87" s="173">
        <f>I87/I86</f>
        <v>0.7461961683136793</v>
      </c>
      <c r="T87" s="96">
        <f>J87/J86</f>
        <v>0.7510465734397964</v>
      </c>
      <c r="U87" s="78">
        <f>K87/K86</f>
        <v>0.7412911194852542</v>
      </c>
      <c r="W87" s="107">
        <f t="shared" si="49"/>
        <v>0.06825483453726212</v>
      </c>
      <c r="X87" s="104">
        <f t="shared" si="50"/>
        <v>-0.9755453954542248</v>
      </c>
    </row>
    <row r="88" spans="1:24" ht="20.1" customHeight="1" thickBot="1">
      <c r="A88" s="24"/>
      <c r="B88" t="s">
        <v>92</v>
      </c>
      <c r="C88" s="10">
        <v>67849231</v>
      </c>
      <c r="D88" s="11">
        <v>67575165</v>
      </c>
      <c r="E88" s="11">
        <v>69049641</v>
      </c>
      <c r="F88" s="11">
        <v>73004523</v>
      </c>
      <c r="G88" s="11">
        <v>51865330</v>
      </c>
      <c r="H88" s="11">
        <v>54130762</v>
      </c>
      <c r="I88" s="12">
        <v>65816284</v>
      </c>
      <c r="J88" s="11">
        <v>45814861</v>
      </c>
      <c r="K88" s="162">
        <v>51529098</v>
      </c>
      <c r="M88" s="77">
        <f>C88/C86</f>
        <v>0.2998596022426235</v>
      </c>
      <c r="N88" s="37">
        <f>D88/D86</f>
        <v>0.2815350480719452</v>
      </c>
      <c r="O88" s="18">
        <f>E88/E86</f>
        <v>0.2691003291642207</v>
      </c>
      <c r="P88" s="18">
        <f>F88/F86</f>
        <v>0.2688489170834435</v>
      </c>
      <c r="Q88" s="18">
        <f aca="true" t="shared" si="83" ref="Q88:R88">G88/G86</f>
        <v>0.25783354496528016</v>
      </c>
      <c r="R88" s="412">
        <f t="shared" si="83"/>
        <v>0.25455558857358984</v>
      </c>
      <c r="S88" s="173">
        <f>I88/I86</f>
        <v>0.2538038316863207</v>
      </c>
      <c r="T88" s="96">
        <f>J88/J86</f>
        <v>0.24895342656020358</v>
      </c>
      <c r="U88" s="78">
        <f>K88/K86</f>
        <v>0.2587088805147458</v>
      </c>
      <c r="W88" s="105">
        <f t="shared" si="49"/>
        <v>0.12472452988561943</v>
      </c>
      <c r="X88" s="104">
        <f t="shared" si="50"/>
        <v>0.9755453954542193</v>
      </c>
    </row>
    <row r="89" spans="1:24" ht="20.1" customHeight="1" thickBot="1">
      <c r="A89" s="5" t="s">
        <v>7</v>
      </c>
      <c r="B89" s="6"/>
      <c r="C89" s="13">
        <v>3893747</v>
      </c>
      <c r="D89" s="14">
        <v>5074930</v>
      </c>
      <c r="E89" s="14">
        <v>7528183</v>
      </c>
      <c r="F89" s="14">
        <v>6090350</v>
      </c>
      <c r="G89" s="14">
        <v>2918595</v>
      </c>
      <c r="H89" s="14">
        <v>2795978</v>
      </c>
      <c r="I89" s="15">
        <v>4287168</v>
      </c>
      <c r="J89" s="14">
        <v>3511417</v>
      </c>
      <c r="K89" s="161">
        <v>3806311</v>
      </c>
      <c r="M89" s="135">
        <f>C89/C92</f>
        <v>0.007459141559202376</v>
      </c>
      <c r="N89" s="261">
        <f>D89/D92</f>
        <v>0.008784283380272517</v>
      </c>
      <c r="O89" s="21">
        <f>E89/E92</f>
        <v>0.012076861379981093</v>
      </c>
      <c r="P89" s="21">
        <f>F89/F92</f>
        <v>0.00891006094204596</v>
      </c>
      <c r="Q89" s="21">
        <f aca="true" t="shared" si="84" ref="Q89:R89">G89/G92</f>
        <v>0.005409325638145138</v>
      </c>
      <c r="R89" s="418">
        <f t="shared" si="84"/>
        <v>0.004821355259622488</v>
      </c>
      <c r="S89" s="27">
        <f>I89/I92</f>
        <v>0.005860792464672904</v>
      </c>
      <c r="T89" s="20">
        <f>J89/J92</f>
        <v>0.006636795786837123</v>
      </c>
      <c r="U89" s="235">
        <f>K89/K92</f>
        <v>0.0067821747714044605</v>
      </c>
      <c r="W89" s="64">
        <f t="shared" si="49"/>
        <v>0.08398148098047027</v>
      </c>
      <c r="X89" s="130">
        <f t="shared" si="50"/>
        <v>0.01453789845673372</v>
      </c>
    </row>
    <row r="90" spans="1:24" ht="20.1" customHeight="1">
      <c r="A90" s="24"/>
      <c r="B90" t="s">
        <v>91</v>
      </c>
      <c r="C90" s="10">
        <v>3760899</v>
      </c>
      <c r="D90" s="11">
        <v>4940255</v>
      </c>
      <c r="E90" s="11">
        <v>7381629</v>
      </c>
      <c r="F90" s="11">
        <v>5962834</v>
      </c>
      <c r="G90" s="11">
        <v>2824469</v>
      </c>
      <c r="H90" s="11">
        <v>2737599</v>
      </c>
      <c r="I90" s="12">
        <v>4132461</v>
      </c>
      <c r="J90" s="11">
        <v>3376836</v>
      </c>
      <c r="K90" s="162">
        <v>3742512</v>
      </c>
      <c r="M90" s="77">
        <f>C90/C89</f>
        <v>0.9658817072603844</v>
      </c>
      <c r="N90" s="37">
        <f>D90/D89</f>
        <v>0.9734626881553046</v>
      </c>
      <c r="O90" s="18">
        <f>E90/E89</f>
        <v>0.9805326198898193</v>
      </c>
      <c r="P90" s="18">
        <f>F90/F89</f>
        <v>0.9790626154490301</v>
      </c>
      <c r="Q90" s="18">
        <f aca="true" t="shared" si="85" ref="Q90:R90">G90/G89</f>
        <v>0.967749550725606</v>
      </c>
      <c r="R90" s="412">
        <f t="shared" si="85"/>
        <v>0.9791203650386376</v>
      </c>
      <c r="S90" s="173">
        <f>I90/I89</f>
        <v>0.9639139403914192</v>
      </c>
      <c r="T90" s="96">
        <f>J90/J89</f>
        <v>0.9616733073855939</v>
      </c>
      <c r="U90" s="78">
        <f>K90/K89</f>
        <v>0.9832386265862143</v>
      </c>
      <c r="W90" s="107">
        <f t="shared" si="49"/>
        <v>0.10828953493743848</v>
      </c>
      <c r="X90" s="104">
        <f t="shared" si="50"/>
        <v>2.1565319200620436</v>
      </c>
    </row>
    <row r="91" spans="1:24" ht="20.1" customHeight="1" thickBot="1">
      <c r="A91" s="24"/>
      <c r="B91" t="s">
        <v>92</v>
      </c>
      <c r="C91" s="10">
        <v>132848</v>
      </c>
      <c r="D91" s="11">
        <v>134675</v>
      </c>
      <c r="E91" s="11">
        <v>146554</v>
      </c>
      <c r="F91" s="11">
        <v>127516</v>
      </c>
      <c r="G91" s="11">
        <v>94126</v>
      </c>
      <c r="H91" s="11">
        <v>58379</v>
      </c>
      <c r="I91" s="12">
        <v>154707</v>
      </c>
      <c r="J91" s="11">
        <v>134581</v>
      </c>
      <c r="K91" s="162">
        <v>63799</v>
      </c>
      <c r="M91" s="77">
        <f>C91/C89</f>
        <v>0.03411829273961559</v>
      </c>
      <c r="N91" s="416">
        <f>D91/D89</f>
        <v>0.026537311844695394</v>
      </c>
      <c r="O91" s="420">
        <f>E91/E89</f>
        <v>0.01946738011018064</v>
      </c>
      <c r="P91" s="420">
        <f>F91/F89</f>
        <v>0.020937384550969978</v>
      </c>
      <c r="Q91" s="420">
        <f aca="true" t="shared" si="86" ref="Q91:R91">G91/G89</f>
        <v>0.032250449274394015</v>
      </c>
      <c r="R91" s="419">
        <f t="shared" si="86"/>
        <v>0.020879634961362355</v>
      </c>
      <c r="S91" s="173">
        <f>I91/I89</f>
        <v>0.03608605960858077</v>
      </c>
      <c r="T91" s="236">
        <f>J91/J89</f>
        <v>0.03832669261440609</v>
      </c>
      <c r="U91" s="78">
        <f>K91/K89</f>
        <v>0.016761373413785682</v>
      </c>
      <c r="W91" s="105">
        <f t="shared" si="49"/>
        <v>-0.5259434838498748</v>
      </c>
      <c r="X91" s="104">
        <f t="shared" si="50"/>
        <v>-2.156531920062041</v>
      </c>
    </row>
    <row r="92" spans="1:24" ht="20.1" customHeight="1" thickBot="1">
      <c r="A92" s="74" t="s">
        <v>21</v>
      </c>
      <c r="B92" s="100"/>
      <c r="C92" s="83">
        <f aca="true" t="shared" si="87" ref="C92:K93">C54+C57+C60+C63+C65+C68+C71+C74+C77+C80+C83+C86+C89</f>
        <v>522010069</v>
      </c>
      <c r="D92" s="84">
        <f t="shared" si="87"/>
        <v>577728402</v>
      </c>
      <c r="E92" s="84">
        <f t="shared" si="87"/>
        <v>623355917</v>
      </c>
      <c r="F92" s="84">
        <f t="shared" si="87"/>
        <v>683536290</v>
      </c>
      <c r="G92" s="84">
        <f t="shared" si="87"/>
        <v>539548771</v>
      </c>
      <c r="H92" s="84">
        <f t="shared" si="87"/>
        <v>579915366</v>
      </c>
      <c r="I92" s="168">
        <f t="shared" si="87"/>
        <v>731499712</v>
      </c>
      <c r="J92" s="191">
        <f t="shared" si="87"/>
        <v>529083177</v>
      </c>
      <c r="K92" s="189">
        <f t="shared" si="87"/>
        <v>561222783</v>
      </c>
      <c r="M92" s="89">
        <f>M54+M57+M60+M63+M65+M68+M71+M74+M77+M80+M83+M86+M89</f>
        <v>0.9999999999999999</v>
      </c>
      <c r="N92" s="417">
        <f aca="true" t="shared" si="88" ref="N92:T92">N54+N57+N60+N63+N65+N68+N71+N74+N77+N80+N83+N86+N89</f>
        <v>1</v>
      </c>
      <c r="O92" s="417">
        <f t="shared" si="88"/>
        <v>1</v>
      </c>
      <c r="P92" s="417">
        <f t="shared" si="88"/>
        <v>0.9999999999999999</v>
      </c>
      <c r="Q92" s="417">
        <f aca="true" t="shared" si="89" ref="Q92:R92">Q54+Q57+Q60+Q63+Q65+Q68+Q71+Q74+Q77+Q80+Q83+Q86+Q89</f>
        <v>1</v>
      </c>
      <c r="R92" s="417">
        <f t="shared" si="89"/>
        <v>0.9999999999999999</v>
      </c>
      <c r="S92" s="175">
        <f t="shared" si="88"/>
        <v>0.9999999999999999</v>
      </c>
      <c r="T92" s="182">
        <f t="shared" si="88"/>
        <v>0.9999999999999999</v>
      </c>
      <c r="U92" s="414">
        <f>U54+U57+U60+U63+U65+U68+U71+U74+U77+U80+U83+U86+U89</f>
        <v>0.9999999999999999</v>
      </c>
      <c r="W92" s="93">
        <f t="shared" si="49"/>
        <v>0.06074584752862025</v>
      </c>
      <c r="X92" s="133">
        <f t="shared" si="50"/>
        <v>0</v>
      </c>
    </row>
    <row r="93" spans="1:24" ht="20.1" customHeight="1">
      <c r="A93" s="24"/>
      <c r="B93" t="s">
        <v>91</v>
      </c>
      <c r="C93" s="316">
        <f>C55+C58+C61+C64+C66+C69+C72+C75+C78+C81+C84+C87+C90</f>
        <v>251572455</v>
      </c>
      <c r="D93" s="317">
        <f t="shared" si="87"/>
        <v>275437457</v>
      </c>
      <c r="E93" s="317">
        <f t="shared" si="87"/>
        <v>310938973</v>
      </c>
      <c r="F93" s="317">
        <f t="shared" si="87"/>
        <v>338135647</v>
      </c>
      <c r="G93" s="317">
        <f aca="true" t="shared" si="90" ref="G93">G55+G58+G61+G64+G66+G69+G72+G75+G78+G81+G84+G87+G90</f>
        <v>265774511</v>
      </c>
      <c r="H93" s="317">
        <f t="shared" si="87"/>
        <v>287319425</v>
      </c>
      <c r="I93" s="249">
        <f t="shared" si="87"/>
        <v>353255272</v>
      </c>
      <c r="J93" s="317">
        <f t="shared" si="87"/>
        <v>255562463</v>
      </c>
      <c r="K93" s="190">
        <f t="shared" si="87"/>
        <v>265983871</v>
      </c>
      <c r="M93" s="77">
        <f>C93/C92</f>
        <v>0.48193027288138385</v>
      </c>
      <c r="N93" s="79">
        <f>D93/D92</f>
        <v>0.47675941851998477</v>
      </c>
      <c r="O93" s="79">
        <f>E93/E92</f>
        <v>0.4988145047157706</v>
      </c>
      <c r="P93" s="79">
        <f>F93/F92</f>
        <v>0.4946857276590245</v>
      </c>
      <c r="Q93" s="79">
        <f aca="true" t="shared" si="91" ref="Q93:R93">G93/G92</f>
        <v>0.4925866303196528</v>
      </c>
      <c r="R93" s="79">
        <f t="shared" si="91"/>
        <v>0.4954506154610154</v>
      </c>
      <c r="S93" s="79">
        <f aca="true" t="shared" si="92" ref="S93:T93">I93/I92</f>
        <v>0.48291922225664524</v>
      </c>
      <c r="T93" s="79">
        <f t="shared" si="92"/>
        <v>0.48302889622967543</v>
      </c>
      <c r="U93" s="78">
        <f>K93/K92</f>
        <v>0.4739363387533752</v>
      </c>
      <c r="W93" s="107">
        <f t="shared" si="49"/>
        <v>0.040778320406154485</v>
      </c>
      <c r="X93" s="104">
        <f t="shared" si="50"/>
        <v>-0.9092557476300223</v>
      </c>
    </row>
    <row r="94" spans="1:24" ht="20.1" customHeight="1" thickBot="1">
      <c r="A94" s="31"/>
      <c r="B94" s="25" t="s">
        <v>92</v>
      </c>
      <c r="C94" s="32">
        <f>C56+C59+C62+C67+C70+C73+C76+C79+C82+C85+C88+C91</f>
        <v>270437614</v>
      </c>
      <c r="D94" s="33">
        <f aca="true" t="shared" si="93" ref="D94:K94">D56+D59+D62+D67+D70+D73+D76+D79+D82+D85+D88+D91</f>
        <v>302290945</v>
      </c>
      <c r="E94" s="33">
        <f t="shared" si="93"/>
        <v>312416944</v>
      </c>
      <c r="F94" s="33">
        <f t="shared" si="93"/>
        <v>345400643</v>
      </c>
      <c r="G94" s="33">
        <f aca="true" t="shared" si="94" ref="G94">G56+G59+G62+G67+G70+G73+G76+G79+G82+G85+G88+G91</f>
        <v>273774260</v>
      </c>
      <c r="H94" s="33">
        <f t="shared" si="93"/>
        <v>292595941</v>
      </c>
      <c r="I94" s="43">
        <f t="shared" si="93"/>
        <v>378244440</v>
      </c>
      <c r="J94" s="33">
        <f t="shared" si="93"/>
        <v>273520714</v>
      </c>
      <c r="K94" s="163">
        <f t="shared" si="93"/>
        <v>295238912</v>
      </c>
      <c r="M94" s="148">
        <f>C94/C92</f>
        <v>0.5180697271186162</v>
      </c>
      <c r="N94" s="80">
        <f>D94/D92</f>
        <v>0.5232405814800153</v>
      </c>
      <c r="O94" s="80">
        <f>E94/E92</f>
        <v>0.5011854952842294</v>
      </c>
      <c r="P94" s="80">
        <f>F94/F92</f>
        <v>0.5053142723409755</v>
      </c>
      <c r="Q94" s="80">
        <f aca="true" t="shared" si="95" ref="Q94:R94">G94/G92</f>
        <v>0.5074133696803472</v>
      </c>
      <c r="R94" s="80">
        <f t="shared" si="95"/>
        <v>0.5045493845389846</v>
      </c>
      <c r="S94" s="80">
        <f aca="true" t="shared" si="96" ref="S94:T94">I94/I92</f>
        <v>0.5170807777433547</v>
      </c>
      <c r="T94" s="80">
        <f t="shared" si="96"/>
        <v>0.5169711037703245</v>
      </c>
      <c r="U94" s="237">
        <f>K94/K92</f>
        <v>0.5260636612466247</v>
      </c>
      <c r="W94" s="105">
        <f t="shared" si="49"/>
        <v>0.0794023885152625</v>
      </c>
      <c r="X94" s="106">
        <f t="shared" si="50"/>
        <v>0.9092557476300223</v>
      </c>
    </row>
    <row r="97" spans="1:13" ht="15">
      <c r="A97" s="1" t="s">
        <v>27</v>
      </c>
      <c r="M97" s="1"/>
    </row>
    <row r="98" ht="15.75" thickBot="1"/>
    <row r="99" spans="1:13" ht="24" customHeight="1">
      <c r="A99" s="470" t="s">
        <v>29</v>
      </c>
      <c r="B99" s="485"/>
      <c r="C99" s="472">
        <v>2016</v>
      </c>
      <c r="D99" s="461">
        <v>2017</v>
      </c>
      <c r="E99" s="476">
        <v>2018</v>
      </c>
      <c r="F99" s="476">
        <v>2019</v>
      </c>
      <c r="G99" s="476">
        <v>2020</v>
      </c>
      <c r="H99" s="461">
        <v>2021</v>
      </c>
      <c r="I99" s="463">
        <v>2022</v>
      </c>
      <c r="J99" s="467" t="str">
        <f>J5</f>
        <v>janeiro - setembro</v>
      </c>
      <c r="K99" s="468"/>
      <c r="M99" s="478" t="s">
        <v>90</v>
      </c>
    </row>
    <row r="100" spans="1:13" ht="21.75" customHeight="1" thickBot="1">
      <c r="A100" s="486"/>
      <c r="B100" s="487"/>
      <c r="C100" s="488"/>
      <c r="D100" s="469"/>
      <c r="E100" s="484"/>
      <c r="F100" s="484"/>
      <c r="G100" s="484"/>
      <c r="H100" s="469"/>
      <c r="I100" s="489"/>
      <c r="J100" s="167">
        <v>2022</v>
      </c>
      <c r="K100" s="169">
        <v>2023</v>
      </c>
      <c r="M100" s="479"/>
    </row>
    <row r="101" spans="1:13" ht="20.1" customHeight="1" thickBot="1">
      <c r="A101" s="5" t="s">
        <v>10</v>
      </c>
      <c r="B101" s="6"/>
      <c r="C101" s="113">
        <f>C54/C7</f>
        <v>4.428426473884628</v>
      </c>
      <c r="D101" s="134">
        <f aca="true" t="shared" si="97" ref="D101:K116">D54/D7</f>
        <v>4.675702781602291</v>
      </c>
      <c r="E101" s="134">
        <f t="shared" si="97"/>
        <v>4.785699809744091</v>
      </c>
      <c r="F101" s="134">
        <f t="shared" si="97"/>
        <v>4.855546916970749</v>
      </c>
      <c r="G101" s="134">
        <f aca="true" t="shared" si="98" ref="G101:H101">G54/G7</f>
        <v>4.195280907503641</v>
      </c>
      <c r="H101" s="134">
        <f t="shared" si="98"/>
        <v>4.243370370468438</v>
      </c>
      <c r="I101" s="126">
        <f t="shared" si="97"/>
        <v>5.072915061331353</v>
      </c>
      <c r="J101" s="201">
        <f t="shared" si="97"/>
        <v>4.996563042380554</v>
      </c>
      <c r="K101" s="186">
        <f t="shared" si="97"/>
        <v>5.581564976072479</v>
      </c>
      <c r="M101" s="23">
        <f>(K101-J101)/J101</f>
        <v>0.1170808671340625</v>
      </c>
    </row>
    <row r="102" spans="1:13" ht="20.1" customHeight="1">
      <c r="A102" s="24"/>
      <c r="B102" t="s">
        <v>91</v>
      </c>
      <c r="C102" s="244">
        <f aca="true" t="shared" si="99" ref="C102:K117">C55/C8</f>
        <v>5.338984749562286</v>
      </c>
      <c r="D102" s="245">
        <f t="shared" si="99"/>
        <v>4.8855432496178866</v>
      </c>
      <c r="E102" s="245">
        <f t="shared" si="97"/>
        <v>5.16005302485225</v>
      </c>
      <c r="F102" s="245">
        <f t="shared" si="97"/>
        <v>5.449640140112747</v>
      </c>
      <c r="G102" s="245">
        <f aca="true" t="shared" si="100" ref="G102:H102">G55/G8</f>
        <v>4.771437067201564</v>
      </c>
      <c r="H102" s="245">
        <f t="shared" si="100"/>
        <v>5.140428935659651</v>
      </c>
      <c r="I102" s="119">
        <f t="shared" si="99"/>
        <v>5.728134073202175</v>
      </c>
      <c r="J102" s="166">
        <f t="shared" si="97"/>
        <v>5.570784696094234</v>
      </c>
      <c r="K102" s="185">
        <f t="shared" si="97"/>
        <v>6.07393965116954</v>
      </c>
      <c r="M102" s="242">
        <f aca="true" t="shared" si="101" ref="M102:M141">(K102-J102)/J102</f>
        <v>0.09032030181099537</v>
      </c>
    </row>
    <row r="103" spans="1:13" ht="20.1" customHeight="1" thickBot="1">
      <c r="A103" s="24"/>
      <c r="B103" t="s">
        <v>92</v>
      </c>
      <c r="C103" s="244">
        <f t="shared" si="99"/>
        <v>4.403880800067443</v>
      </c>
      <c r="D103" s="245">
        <f t="shared" si="99"/>
        <v>4.670730542223971</v>
      </c>
      <c r="E103" s="245">
        <f t="shared" si="97"/>
        <v>4.772069136860608</v>
      </c>
      <c r="F103" s="245">
        <f t="shared" si="97"/>
        <v>4.834610862788775</v>
      </c>
      <c r="G103" s="245">
        <f aca="true" t="shared" si="102" ref="G103:H103">G56/G9</f>
        <v>4.177515728971662</v>
      </c>
      <c r="H103" s="245">
        <f t="shared" si="102"/>
        <v>4.198080877701578</v>
      </c>
      <c r="I103" s="119">
        <f t="shared" si="99"/>
        <v>5.0298681310825435</v>
      </c>
      <c r="J103" s="166">
        <f t="shared" si="97"/>
        <v>4.958182882931271</v>
      </c>
      <c r="K103" s="185">
        <f t="shared" si="97"/>
        <v>5.5453741843455</v>
      </c>
      <c r="M103" s="34">
        <f t="shared" si="101"/>
        <v>0.11842872989531232</v>
      </c>
    </row>
    <row r="104" spans="1:13" ht="20.1" customHeight="1" thickBot="1">
      <c r="A104" s="5" t="s">
        <v>18</v>
      </c>
      <c r="B104" s="6"/>
      <c r="C104" s="113">
        <f t="shared" si="99"/>
        <v>4.560520835071985</v>
      </c>
      <c r="D104" s="134">
        <f t="shared" si="99"/>
        <v>5.297974010563299</v>
      </c>
      <c r="E104" s="134">
        <f t="shared" si="97"/>
        <v>5.453678940275266</v>
      </c>
      <c r="F104" s="134">
        <f t="shared" si="97"/>
        <v>6.4971067216215594</v>
      </c>
      <c r="G104" s="134">
        <f aca="true" t="shared" si="103" ref="G104:H104">G57/G10</f>
        <v>6.284285268527723</v>
      </c>
      <c r="H104" s="134">
        <f t="shared" si="103"/>
        <v>6.170628169118067</v>
      </c>
      <c r="I104" s="126">
        <f t="shared" si="99"/>
        <v>6.557236202777665</v>
      </c>
      <c r="J104" s="201">
        <f t="shared" si="97"/>
        <v>6.360452469759822</v>
      </c>
      <c r="K104" s="186">
        <f t="shared" si="97"/>
        <v>7.0147721464503805</v>
      </c>
      <c r="M104" s="23">
        <f t="shared" si="101"/>
        <v>0.10287313360196632</v>
      </c>
    </row>
    <row r="105" spans="1:13" ht="20.1" customHeight="1">
      <c r="A105" s="24"/>
      <c r="B105" t="s">
        <v>91</v>
      </c>
      <c r="C105" s="244">
        <f t="shared" si="99"/>
        <v>4.578503998383325</v>
      </c>
      <c r="D105" s="245">
        <f t="shared" si="99"/>
        <v>5.267930321583255</v>
      </c>
      <c r="E105" s="245">
        <f t="shared" si="97"/>
        <v>5.037244222783532</v>
      </c>
      <c r="F105" s="245">
        <f t="shared" si="97"/>
        <v>5.639579397352374</v>
      </c>
      <c r="G105" s="245">
        <f aca="true" t="shared" si="104" ref="G105:H105">G58/G11</f>
        <v>5.515543809141751</v>
      </c>
      <c r="H105" s="245">
        <f t="shared" si="104"/>
        <v>5.211326244684683</v>
      </c>
      <c r="I105" s="119">
        <f t="shared" si="99"/>
        <v>5.4291624816246165</v>
      </c>
      <c r="J105" s="166">
        <f t="shared" si="97"/>
        <v>5.155756207674943</v>
      </c>
      <c r="K105" s="185">
        <f t="shared" si="97"/>
        <v>5.851543058987267</v>
      </c>
      <c r="M105" s="242">
        <f t="shared" si="101"/>
        <v>0.1349534041730996</v>
      </c>
    </row>
    <row r="106" spans="1:13" ht="20.1" customHeight="1" thickBot="1">
      <c r="A106" s="24"/>
      <c r="B106" t="s">
        <v>92</v>
      </c>
      <c r="C106" s="244">
        <f t="shared" si="99"/>
        <v>4.084428818913686</v>
      </c>
      <c r="D106" s="245">
        <f t="shared" si="99"/>
        <v>5.847615039281706</v>
      </c>
      <c r="E106" s="245">
        <f t="shared" si="97"/>
        <v>8.171601261387526</v>
      </c>
      <c r="F106" s="245">
        <f t="shared" si="97"/>
        <v>9.358557643473844</v>
      </c>
      <c r="G106" s="245">
        <f aca="true" t="shared" si="105" ref="G106:H106">G59/G12</f>
        <v>8.840182648401827</v>
      </c>
      <c r="H106" s="245">
        <f t="shared" si="105"/>
        <v>8.605433130699089</v>
      </c>
      <c r="I106" s="119">
        <f t="shared" si="99"/>
        <v>10.147304134295815</v>
      </c>
      <c r="J106" s="166">
        <f t="shared" si="97"/>
        <v>10.138544054673645</v>
      </c>
      <c r="K106" s="185">
        <f t="shared" si="97"/>
        <v>10.76980166346769</v>
      </c>
      <c r="M106" s="34">
        <f t="shared" si="101"/>
        <v>0.0622631420635836</v>
      </c>
    </row>
    <row r="107" spans="1:13" ht="20.1" customHeight="1" thickBot="1">
      <c r="A107" s="5" t="s">
        <v>15</v>
      </c>
      <c r="B107" s="6"/>
      <c r="C107" s="113">
        <f t="shared" si="99"/>
        <v>7.125760529837205</v>
      </c>
      <c r="D107" s="134">
        <f t="shared" si="99"/>
        <v>7.730446391327386</v>
      </c>
      <c r="E107" s="134">
        <f t="shared" si="97"/>
        <v>8.490370157118889</v>
      </c>
      <c r="F107" s="134">
        <f t="shared" si="97"/>
        <v>9.613695059696646</v>
      </c>
      <c r="G107" s="134">
        <f aca="true" t="shared" si="106" ref="G107:H107">G60/G13</f>
        <v>8.242918836961438</v>
      </c>
      <c r="H107" s="134">
        <f t="shared" si="106"/>
        <v>8.231722830019855</v>
      </c>
      <c r="I107" s="126">
        <f t="shared" si="99"/>
        <v>9.695443315348202</v>
      </c>
      <c r="J107" s="201">
        <f t="shared" si="97"/>
        <v>9.736732964690532</v>
      </c>
      <c r="K107" s="186">
        <f t="shared" si="97"/>
        <v>10.035384184113946</v>
      </c>
      <c r="M107" s="23">
        <f t="shared" si="101"/>
        <v>0.030672631210740646</v>
      </c>
    </row>
    <row r="108" spans="1:13" ht="20.1" customHeight="1">
      <c r="A108" s="24"/>
      <c r="B108" t="s">
        <v>91</v>
      </c>
      <c r="C108" s="244">
        <f t="shared" si="99"/>
        <v>3.095391205654862</v>
      </c>
      <c r="D108" s="245">
        <f t="shared" si="99"/>
        <v>3.3200263100197325</v>
      </c>
      <c r="E108" s="245">
        <f t="shared" si="97"/>
        <v>3.6903177549043553</v>
      </c>
      <c r="F108" s="245">
        <f t="shared" si="97"/>
        <v>4.30695787016729</v>
      </c>
      <c r="G108" s="245">
        <f aca="true" t="shared" si="107" ref="G108:H108">G61/G14</f>
        <v>4.2622011758617395</v>
      </c>
      <c r="H108" s="245">
        <f t="shared" si="107"/>
        <v>4.91936121401888</v>
      </c>
      <c r="I108" s="119">
        <f t="shared" si="99"/>
        <v>6.738354500022925</v>
      </c>
      <c r="J108" s="166">
        <f t="shared" si="97"/>
        <v>6.6030421222986675</v>
      </c>
      <c r="K108" s="185">
        <f t="shared" si="97"/>
        <v>7.1286982167727135</v>
      </c>
      <c r="M108" s="242">
        <f t="shared" si="101"/>
        <v>0.07960816919505782</v>
      </c>
    </row>
    <row r="109" spans="1:13" ht="20.1" customHeight="1" thickBot="1">
      <c r="A109" s="24"/>
      <c r="B109" t="s">
        <v>92</v>
      </c>
      <c r="C109" s="244">
        <f t="shared" si="99"/>
        <v>7.928209631186446</v>
      </c>
      <c r="D109" s="245">
        <f t="shared" si="99"/>
        <v>8.315814893304088</v>
      </c>
      <c r="E109" s="245">
        <f t="shared" si="97"/>
        <v>9.02361725018033</v>
      </c>
      <c r="F109" s="245">
        <f t="shared" si="97"/>
        <v>9.909696121633177</v>
      </c>
      <c r="G109" s="245">
        <f aca="true" t="shared" si="108" ref="G109:H109">G62/G15</f>
        <v>8.393371122751697</v>
      </c>
      <c r="H109" s="245">
        <f t="shared" si="108"/>
        <v>8.35826094345603</v>
      </c>
      <c r="I109" s="119">
        <f t="shared" si="99"/>
        <v>9.795414016375275</v>
      </c>
      <c r="J109" s="166">
        <f t="shared" si="97"/>
        <v>9.845768223343768</v>
      </c>
      <c r="K109" s="185">
        <f t="shared" si="97"/>
        <v>10.129887162804655</v>
      </c>
      <c r="M109" s="34">
        <f t="shared" si="101"/>
        <v>0.02885695996654248</v>
      </c>
    </row>
    <row r="110" spans="1:13" ht="20.1" customHeight="1" thickBot="1">
      <c r="A110" s="5" t="s">
        <v>8</v>
      </c>
      <c r="B110" s="6"/>
      <c r="C110" s="113">
        <f t="shared" si="99"/>
        <v>3.5011749527715064</v>
      </c>
      <c r="D110" s="134">
        <f t="shared" si="99"/>
        <v>2.6659959758551306</v>
      </c>
      <c r="E110" s="134">
        <f t="shared" si="97"/>
        <v>2.60544275457423</v>
      </c>
      <c r="F110" s="134">
        <f t="shared" si="97"/>
        <v>2.2210337066591532</v>
      </c>
      <c r="G110" s="134">
        <f aca="true" t="shared" si="109" ref="G110">G63/G16</f>
        <v>2.346384872080089</v>
      </c>
      <c r="H110" s="134"/>
      <c r="I110" s="126"/>
      <c r="J110" s="201"/>
      <c r="K110" s="186"/>
      <c r="M110" s="23"/>
    </row>
    <row r="111" spans="1:13" ht="20.1" customHeight="1" thickBot="1">
      <c r="A111" s="24"/>
      <c r="B111" t="s">
        <v>91</v>
      </c>
      <c r="C111" s="244">
        <f t="shared" si="99"/>
        <v>3.5011749527715064</v>
      </c>
      <c r="D111" s="245">
        <f t="shared" si="99"/>
        <v>2.6659959758551306</v>
      </c>
      <c r="E111" s="245">
        <f t="shared" si="97"/>
        <v>2.60544275457423</v>
      </c>
      <c r="F111" s="245">
        <f t="shared" si="97"/>
        <v>2.2210337066591532</v>
      </c>
      <c r="G111" s="245">
        <f aca="true" t="shared" si="110" ref="G111">G64/G17</f>
        <v>2.346384872080089</v>
      </c>
      <c r="H111" s="245"/>
      <c r="I111" s="119"/>
      <c r="J111" s="166"/>
      <c r="K111" s="185"/>
      <c r="M111" s="318"/>
    </row>
    <row r="112" spans="1:13" ht="20.1" customHeight="1" thickBot="1">
      <c r="A112" s="5" t="s">
        <v>16</v>
      </c>
      <c r="B112" s="6"/>
      <c r="C112" s="113">
        <f t="shared" si="99"/>
        <v>10.028136994390316</v>
      </c>
      <c r="D112" s="134">
        <f t="shared" si="99"/>
        <v>6.756589090375156</v>
      </c>
      <c r="E112" s="134">
        <f t="shared" si="97"/>
        <v>7.412174643157011</v>
      </c>
      <c r="F112" s="134">
        <f t="shared" si="97"/>
        <v>8.079265819361817</v>
      </c>
      <c r="G112" s="134">
        <f aca="true" t="shared" si="111" ref="G112:H112">G65/G18</f>
        <v>8.333351803623872</v>
      </c>
      <c r="H112" s="134">
        <f t="shared" si="111"/>
        <v>7.015119517644538</v>
      </c>
      <c r="I112" s="126">
        <f t="shared" si="99"/>
        <v>8.330027359781122</v>
      </c>
      <c r="J112" s="201">
        <f t="shared" si="97"/>
        <v>8.083439189924873</v>
      </c>
      <c r="K112" s="186">
        <f t="shared" si="97"/>
        <v>9.265740408032897</v>
      </c>
      <c r="M112" s="23">
        <f t="shared" si="101"/>
        <v>0.14626215282000693</v>
      </c>
    </row>
    <row r="113" spans="1:13" ht="20.1" customHeight="1">
      <c r="A113" s="24"/>
      <c r="B113" t="s">
        <v>91</v>
      </c>
      <c r="C113" s="244">
        <f t="shared" si="99"/>
        <v>10.74034175334324</v>
      </c>
      <c r="D113" s="245">
        <f t="shared" si="99"/>
        <v>6.725535133153046</v>
      </c>
      <c r="E113" s="245">
        <f t="shared" si="97"/>
        <v>6.431573001976843</v>
      </c>
      <c r="F113" s="245">
        <f t="shared" si="97"/>
        <v>7.57467060326973</v>
      </c>
      <c r="G113" s="245">
        <f aca="true" t="shared" si="112" ref="G113:H113">G66/G19</f>
        <v>7.248620879878637</v>
      </c>
      <c r="H113" s="245">
        <f t="shared" si="112"/>
        <v>6.671184491539346</v>
      </c>
      <c r="I113" s="119">
        <f t="shared" si="99"/>
        <v>8.191886809901051</v>
      </c>
      <c r="J113" s="166">
        <f t="shared" si="97"/>
        <v>8.104895104895105</v>
      </c>
      <c r="K113" s="185">
        <f t="shared" si="97"/>
        <v>8.988094659604451</v>
      </c>
      <c r="M113" s="242">
        <f t="shared" si="101"/>
        <v>0.1089711271125423</v>
      </c>
    </row>
    <row r="114" spans="1:13" ht="20.1" customHeight="1" thickBot="1">
      <c r="A114" s="24"/>
      <c r="B114" t="s">
        <v>92</v>
      </c>
      <c r="C114" s="244">
        <f t="shared" si="99"/>
        <v>5.075152653828089</v>
      </c>
      <c r="D114" s="245">
        <f t="shared" si="99"/>
        <v>6.88147465437788</v>
      </c>
      <c r="E114" s="245">
        <f t="shared" si="97"/>
        <v>10.251349141455437</v>
      </c>
      <c r="F114" s="245">
        <f t="shared" si="97"/>
        <v>9.740966478014801</v>
      </c>
      <c r="G114" s="245">
        <f aca="true" t="shared" si="113" ref="G114:H114">G67/G20</f>
        <v>9.584954449616104</v>
      </c>
      <c r="H114" s="245">
        <f t="shared" si="113"/>
        <v>8.02102102102102</v>
      </c>
      <c r="I114" s="119">
        <f t="shared" si="99"/>
        <v>9.134446239454316</v>
      </c>
      <c r="J114" s="166">
        <f t="shared" si="97"/>
        <v>7.9373760272031735</v>
      </c>
      <c r="K114" s="185">
        <f t="shared" si="97"/>
        <v>10.544538943598926</v>
      </c>
      <c r="M114" s="34">
        <f t="shared" si="101"/>
        <v>0.3284665999771737</v>
      </c>
    </row>
    <row r="115" spans="1:13" ht="20.1" customHeight="1" thickBot="1">
      <c r="A115" s="5" t="s">
        <v>19</v>
      </c>
      <c r="B115" s="6"/>
      <c r="C115" s="113">
        <f t="shared" si="99"/>
        <v>2.5565231547833585</v>
      </c>
      <c r="D115" s="134">
        <f t="shared" si="99"/>
        <v>3.3287498623254157</v>
      </c>
      <c r="E115" s="134">
        <f t="shared" si="97"/>
        <v>3.2278217788349703</v>
      </c>
      <c r="F115" s="134">
        <f t="shared" si="97"/>
        <v>3.39636306865234</v>
      </c>
      <c r="G115" s="134">
        <f aca="true" t="shared" si="114" ref="G115:H115">G68/G21</f>
        <v>3.966201213795826</v>
      </c>
      <c r="H115" s="134">
        <f t="shared" si="114"/>
        <v>5.486014894813337</v>
      </c>
      <c r="I115" s="126">
        <f t="shared" si="99"/>
        <v>7.063918739309804</v>
      </c>
      <c r="J115" s="201">
        <f t="shared" si="97"/>
        <v>7.0695130732276</v>
      </c>
      <c r="K115" s="186">
        <f t="shared" si="97"/>
        <v>6.223588361002253</v>
      </c>
      <c r="M115" s="23">
        <f t="shared" si="101"/>
        <v>-0.11965812969904274</v>
      </c>
    </row>
    <row r="116" spans="1:13" ht="20.1" customHeight="1">
      <c r="A116" s="24"/>
      <c r="B116" t="s">
        <v>91</v>
      </c>
      <c r="C116" s="244">
        <f t="shared" si="99"/>
        <v>1.7939831246105165</v>
      </c>
      <c r="D116" s="245">
        <f t="shared" si="99"/>
        <v>2.0244388159548348</v>
      </c>
      <c r="E116" s="245">
        <f t="shared" si="97"/>
        <v>1.8923411589803139</v>
      </c>
      <c r="F116" s="245">
        <f t="shared" si="97"/>
        <v>2.05086352415181</v>
      </c>
      <c r="G116" s="245">
        <f aca="true" t="shared" si="115" ref="G116:H116">G69/G22</f>
        <v>2.617949932636516</v>
      </c>
      <c r="H116" s="245">
        <f t="shared" si="115"/>
        <v>3.412603883754878</v>
      </c>
      <c r="I116" s="119">
        <f t="shared" si="99"/>
        <v>4.537358950899664</v>
      </c>
      <c r="J116" s="166">
        <f t="shared" si="97"/>
        <v>4.362553199740182</v>
      </c>
      <c r="K116" s="185">
        <f t="shared" si="97"/>
        <v>4.988841962000022</v>
      </c>
      <c r="M116" s="242">
        <f t="shared" si="101"/>
        <v>0.14356014324298427</v>
      </c>
    </row>
    <row r="117" spans="1:13" ht="20.1" customHeight="1" thickBot="1">
      <c r="A117" s="24"/>
      <c r="B117" t="s">
        <v>92</v>
      </c>
      <c r="C117" s="244">
        <f t="shared" si="99"/>
        <v>4.709206360627428</v>
      </c>
      <c r="D117" s="245">
        <f t="shared" si="99"/>
        <v>6.0770926186964775</v>
      </c>
      <c r="E117" s="245">
        <f t="shared" si="99"/>
        <v>6.6705595715119905</v>
      </c>
      <c r="F117" s="245">
        <f t="shared" si="99"/>
        <v>6.122336219202842</v>
      </c>
      <c r="G117" s="245">
        <f aca="true" t="shared" si="116" ref="G117:H117">G70/G23</f>
        <v>5.885928739547255</v>
      </c>
      <c r="H117" s="245">
        <f t="shared" si="116"/>
        <v>7.224298746446803</v>
      </c>
      <c r="I117" s="119">
        <f t="shared" si="99"/>
        <v>8.55724133686219</v>
      </c>
      <c r="J117" s="166">
        <f t="shared" si="99"/>
        <v>8.82193379944017</v>
      </c>
      <c r="K117" s="185">
        <f t="shared" si="99"/>
        <v>6.679218134060354</v>
      </c>
      <c r="M117" s="34">
        <f t="shared" si="101"/>
        <v>-0.2428850311159432</v>
      </c>
    </row>
    <row r="118" spans="1:13" ht="20.1" customHeight="1" thickBot="1">
      <c r="A118" s="5" t="s">
        <v>20</v>
      </c>
      <c r="B118" s="6"/>
      <c r="C118" s="113">
        <f aca="true" t="shared" si="117" ref="C118:K133">C71/C24</f>
        <v>5.395576022193404</v>
      </c>
      <c r="D118" s="134">
        <f t="shared" si="117"/>
        <v>5.179932592955398</v>
      </c>
      <c r="E118" s="134">
        <f t="shared" si="117"/>
        <v>4.76358606413558</v>
      </c>
      <c r="F118" s="134">
        <f t="shared" si="117"/>
        <v>4.945473413769139</v>
      </c>
      <c r="G118" s="134">
        <f aca="true" t="shared" si="118" ref="G118:H118">G71/G24</f>
        <v>4.481723753518013</v>
      </c>
      <c r="H118" s="134">
        <f t="shared" si="118"/>
        <v>4.4946541404210185</v>
      </c>
      <c r="I118" s="126">
        <f t="shared" si="117"/>
        <v>5.7519657353681914</v>
      </c>
      <c r="J118" s="201">
        <f t="shared" si="117"/>
        <v>5.641113506698046</v>
      </c>
      <c r="K118" s="186">
        <f t="shared" si="117"/>
        <v>6.727171841246982</v>
      </c>
      <c r="M118" s="23">
        <f t="shared" si="101"/>
        <v>0.19252552412912644</v>
      </c>
    </row>
    <row r="119" spans="1:13" ht="20.1" customHeight="1">
      <c r="A119" s="24"/>
      <c r="B119" t="s">
        <v>91</v>
      </c>
      <c r="C119" s="244">
        <f t="shared" si="117"/>
        <v>2.350131025003494</v>
      </c>
      <c r="D119" s="245">
        <f t="shared" si="117"/>
        <v>1.7205061094403147</v>
      </c>
      <c r="E119" s="245">
        <f t="shared" si="117"/>
        <v>2.0100056006192144</v>
      </c>
      <c r="F119" s="245">
        <f t="shared" si="117"/>
        <v>2.230289238526634</v>
      </c>
      <c r="G119" s="245">
        <f aca="true" t="shared" si="119" ref="G119:H119">G72/G25</f>
        <v>2.174360812613283</v>
      </c>
      <c r="H119" s="245">
        <f t="shared" si="119"/>
        <v>2.192842322858228</v>
      </c>
      <c r="I119" s="119">
        <f t="shared" si="117"/>
        <v>2.407683103981506</v>
      </c>
      <c r="J119" s="166">
        <f t="shared" si="117"/>
        <v>2.425328865633692</v>
      </c>
      <c r="K119" s="185">
        <f t="shared" si="117"/>
        <v>2.686688334806723</v>
      </c>
      <c r="M119" s="242">
        <f t="shared" si="101"/>
        <v>0.10776248651324344</v>
      </c>
    </row>
    <row r="120" spans="1:13" ht="20.1" customHeight="1" thickBot="1">
      <c r="A120" s="24"/>
      <c r="B120" t="s">
        <v>92</v>
      </c>
      <c r="C120" s="244">
        <f t="shared" si="117"/>
        <v>6.440935552993012</v>
      </c>
      <c r="D120" s="245">
        <f t="shared" si="117"/>
        <v>6.543421644554498</v>
      </c>
      <c r="E120" s="245">
        <f t="shared" si="117"/>
        <v>6.730732900030623</v>
      </c>
      <c r="F120" s="245">
        <f t="shared" si="117"/>
        <v>6.756038424254355</v>
      </c>
      <c r="G120" s="245">
        <f aca="true" t="shared" si="120" ref="G120:H120">G73/G26</f>
        <v>5.5997589547336375</v>
      </c>
      <c r="H120" s="245">
        <f t="shared" si="120"/>
        <v>5.441056868500321</v>
      </c>
      <c r="I120" s="119">
        <f t="shared" si="117"/>
        <v>6.937683350556628</v>
      </c>
      <c r="J120" s="166">
        <f t="shared" si="117"/>
        <v>6.885522098207131</v>
      </c>
      <c r="K120" s="185">
        <f t="shared" si="117"/>
        <v>7.91672152042027</v>
      </c>
      <c r="M120" s="34">
        <f t="shared" si="101"/>
        <v>0.1497634322430895</v>
      </c>
    </row>
    <row r="121" spans="1:13" ht="20.1" customHeight="1" thickBot="1">
      <c r="A121" s="5" t="s">
        <v>86</v>
      </c>
      <c r="B121" s="6"/>
      <c r="C121" s="113">
        <f t="shared" si="117"/>
        <v>5.250474413860669</v>
      </c>
      <c r="D121" s="134">
        <f t="shared" si="117"/>
        <v>5.467683299707722</v>
      </c>
      <c r="E121" s="134">
        <f t="shared" si="117"/>
        <v>4.886341132332082</v>
      </c>
      <c r="F121" s="134">
        <f t="shared" si="117"/>
        <v>6.166543649375267</v>
      </c>
      <c r="G121" s="134">
        <f aca="true" t="shared" si="121" ref="G121:H121">G74/G27</f>
        <v>6.069119635111147</v>
      </c>
      <c r="H121" s="134">
        <f t="shared" si="121"/>
        <v>5.157364838961827</v>
      </c>
      <c r="I121" s="126">
        <f t="shared" si="117"/>
        <v>5.2047260883660575</v>
      </c>
      <c r="J121" s="201">
        <f t="shared" si="117"/>
        <v>5.245937339631827</v>
      </c>
      <c r="K121" s="186">
        <f t="shared" si="117"/>
        <v>5.508386850411771</v>
      </c>
      <c r="M121" s="23">
        <f t="shared" si="101"/>
        <v>0.05002909752604159</v>
      </c>
    </row>
    <row r="122" spans="1:13" ht="20.1" customHeight="1">
      <c r="A122" s="24"/>
      <c r="B122" t="s">
        <v>91</v>
      </c>
      <c r="C122" s="244">
        <f t="shared" si="117"/>
        <v>2.426612205670351</v>
      </c>
      <c r="D122" s="245">
        <f t="shared" si="117"/>
        <v>2.9680003511621273</v>
      </c>
      <c r="E122" s="245">
        <f t="shared" si="117"/>
        <v>3.2657471766053794</v>
      </c>
      <c r="F122" s="245">
        <f t="shared" si="117"/>
        <v>3.078029076092117</v>
      </c>
      <c r="G122" s="245">
        <f aca="true" t="shared" si="122" ref="G122:H122">G75/G28</f>
        <v>3.290702715336392</v>
      </c>
      <c r="H122" s="245">
        <f t="shared" si="122"/>
        <v>2.758155787486112</v>
      </c>
      <c r="I122" s="119">
        <f t="shared" si="117"/>
        <v>2.6936704431127247</v>
      </c>
      <c r="J122" s="166">
        <f t="shared" si="117"/>
        <v>2.6861934534755423</v>
      </c>
      <c r="K122" s="185">
        <f t="shared" si="117"/>
        <v>2.5335618131091016</v>
      </c>
      <c r="M122" s="242">
        <f t="shared" si="101"/>
        <v>-0.05682079232564492</v>
      </c>
    </row>
    <row r="123" spans="1:13" ht="20.1" customHeight="1" thickBot="1">
      <c r="A123" s="24"/>
      <c r="B123" t="s">
        <v>92</v>
      </c>
      <c r="C123" s="244">
        <f t="shared" si="117"/>
        <v>6.344725620542614</v>
      </c>
      <c r="D123" s="245">
        <f t="shared" si="117"/>
        <v>6.170223790372326</v>
      </c>
      <c r="E123" s="245">
        <f t="shared" si="117"/>
        <v>7.2638373075839455</v>
      </c>
      <c r="F123" s="245">
        <f t="shared" si="117"/>
        <v>8.29436237496449</v>
      </c>
      <c r="G123" s="245">
        <f aca="true" t="shared" si="123" ref="G123:H123">G76/G29</f>
        <v>7.328147127002267</v>
      </c>
      <c r="H123" s="245">
        <f t="shared" si="123"/>
        <v>6.426371294205769</v>
      </c>
      <c r="I123" s="119">
        <f t="shared" si="117"/>
        <v>6.230029124251939</v>
      </c>
      <c r="J123" s="166">
        <f t="shared" si="117"/>
        <v>6.333319793020698</v>
      </c>
      <c r="K123" s="185">
        <f t="shared" si="117"/>
        <v>6.881932004250937</v>
      </c>
      <c r="M123" s="34">
        <f t="shared" si="101"/>
        <v>0.08662316591605056</v>
      </c>
    </row>
    <row r="124" spans="1:13" ht="20.1" customHeight="1" thickBot="1">
      <c r="A124" s="5" t="s">
        <v>9</v>
      </c>
      <c r="B124" s="6"/>
      <c r="C124" s="113">
        <f t="shared" si="117"/>
        <v>4.292686583217413</v>
      </c>
      <c r="D124" s="134">
        <f t="shared" si="117"/>
        <v>4.330367369796683</v>
      </c>
      <c r="E124" s="134">
        <f t="shared" si="117"/>
        <v>4.587692775222622</v>
      </c>
      <c r="F124" s="134">
        <f t="shared" si="117"/>
        <v>4.435743680188125</v>
      </c>
      <c r="G124" s="134">
        <f aca="true" t="shared" si="124" ref="G124:H124">G77/G30</f>
        <v>3.9297965280126252</v>
      </c>
      <c r="H124" s="134">
        <f t="shared" si="124"/>
        <v>4.510949925333058</v>
      </c>
      <c r="I124" s="126">
        <f t="shared" si="117"/>
        <v>5.578657558653237</v>
      </c>
      <c r="J124" s="201">
        <f t="shared" si="117"/>
        <v>5.600253364995852</v>
      </c>
      <c r="K124" s="186">
        <f t="shared" si="117"/>
        <v>5.787859981781807</v>
      </c>
      <c r="M124" s="23">
        <f t="shared" si="101"/>
        <v>0.03349966591843552</v>
      </c>
    </row>
    <row r="125" spans="1:13" ht="20.1" customHeight="1">
      <c r="A125" s="24"/>
      <c r="B125" t="s">
        <v>91</v>
      </c>
      <c r="C125" s="244">
        <f t="shared" si="117"/>
        <v>4.044838642019305</v>
      </c>
      <c r="D125" s="245">
        <f t="shared" si="117"/>
        <v>4.195789561059687</v>
      </c>
      <c r="E125" s="245">
        <f t="shared" si="117"/>
        <v>4.481277653800116</v>
      </c>
      <c r="F125" s="245">
        <f t="shared" si="117"/>
        <v>4.293510829543586</v>
      </c>
      <c r="G125" s="245">
        <f aca="true" t="shared" si="125" ref="G125:H125">G78/G31</f>
        <v>3.8041683885677293</v>
      </c>
      <c r="H125" s="245">
        <f t="shared" si="125"/>
        <v>4.242812562424435</v>
      </c>
      <c r="I125" s="119">
        <f t="shared" si="117"/>
        <v>5.322051437064106</v>
      </c>
      <c r="J125" s="166">
        <f t="shared" si="117"/>
        <v>5.332786925913342</v>
      </c>
      <c r="K125" s="185">
        <f t="shared" si="117"/>
        <v>5.4415653518483955</v>
      </c>
      <c r="M125" s="242">
        <f t="shared" si="101"/>
        <v>0.02039804467087781</v>
      </c>
    </row>
    <row r="126" spans="1:13" ht="20.1" customHeight="1" thickBot="1">
      <c r="A126" s="24"/>
      <c r="B126" t="s">
        <v>92</v>
      </c>
      <c r="C126" s="244">
        <f t="shared" si="117"/>
        <v>7.656668736579855</v>
      </c>
      <c r="D126" s="245">
        <f t="shared" si="117"/>
        <v>7.352325513310953</v>
      </c>
      <c r="E126" s="245">
        <f t="shared" si="117"/>
        <v>6.839836990798389</v>
      </c>
      <c r="F126" s="245">
        <f t="shared" si="117"/>
        <v>6.396890890437573</v>
      </c>
      <c r="G126" s="245">
        <f aca="true" t="shared" si="126" ref="G126:H126">G79/G32</f>
        <v>7.470646665443479</v>
      </c>
      <c r="H126" s="245">
        <f t="shared" si="126"/>
        <v>8.788136344095902</v>
      </c>
      <c r="I126" s="119">
        <f t="shared" si="117"/>
        <v>8.45884089741851</v>
      </c>
      <c r="J126" s="166">
        <f t="shared" si="117"/>
        <v>8.60891703768734</v>
      </c>
      <c r="K126" s="185">
        <f t="shared" si="117"/>
        <v>8.928443842110337</v>
      </c>
      <c r="M126" s="34">
        <f t="shared" si="101"/>
        <v>0.03711579552041235</v>
      </c>
    </row>
    <row r="127" spans="1:13" ht="20.1" customHeight="1" thickBot="1">
      <c r="A127" s="5" t="s">
        <v>12</v>
      </c>
      <c r="B127" s="6"/>
      <c r="C127" s="113">
        <f t="shared" si="117"/>
        <v>3.7574468322224552</v>
      </c>
      <c r="D127" s="134">
        <f t="shared" si="117"/>
        <v>3.770453422537513</v>
      </c>
      <c r="E127" s="134">
        <f t="shared" si="117"/>
        <v>3.753106300462142</v>
      </c>
      <c r="F127" s="134">
        <f t="shared" si="117"/>
        <v>3.227103290015922</v>
      </c>
      <c r="G127" s="134">
        <f aca="true" t="shared" si="127" ref="G127:H127">G80/G33</f>
        <v>3.0572923623670283</v>
      </c>
      <c r="H127" s="134">
        <f t="shared" si="127"/>
        <v>3.114949383890614</v>
      </c>
      <c r="I127" s="126">
        <f t="shared" si="117"/>
        <v>3.7428334716432436</v>
      </c>
      <c r="J127" s="201">
        <f t="shared" si="117"/>
        <v>3.6987328491600384</v>
      </c>
      <c r="K127" s="186">
        <f t="shared" si="117"/>
        <v>4.152923725990611</v>
      </c>
      <c r="M127" s="23">
        <f t="shared" si="101"/>
        <v>0.12279634549267783</v>
      </c>
    </row>
    <row r="128" spans="1:13" ht="20.1" customHeight="1">
      <c r="A128" s="24"/>
      <c r="B128" t="s">
        <v>91</v>
      </c>
      <c r="C128" s="244">
        <f t="shared" si="117"/>
        <v>3.53861967929131</v>
      </c>
      <c r="D128" s="245">
        <f t="shared" si="117"/>
        <v>3.5439717284928807</v>
      </c>
      <c r="E128" s="245">
        <f t="shared" si="117"/>
        <v>3.4984735477994975</v>
      </c>
      <c r="F128" s="245">
        <f t="shared" si="117"/>
        <v>3.008580802705006</v>
      </c>
      <c r="G128" s="245">
        <f aca="true" t="shared" si="128" ref="G128:H128">G81/G34</f>
        <v>2.842220204944089</v>
      </c>
      <c r="H128" s="245">
        <f t="shared" si="128"/>
        <v>2.8931624364411754</v>
      </c>
      <c r="I128" s="119">
        <f t="shared" si="117"/>
        <v>3.5692370647259013</v>
      </c>
      <c r="J128" s="166">
        <f t="shared" si="117"/>
        <v>3.5344461455102802</v>
      </c>
      <c r="K128" s="185">
        <f t="shared" si="117"/>
        <v>3.9459460923606158</v>
      </c>
      <c r="M128" s="42">
        <f t="shared" si="101"/>
        <v>0.11642558123938421</v>
      </c>
    </row>
    <row r="129" spans="1:13" ht="20.1" customHeight="1" thickBot="1">
      <c r="A129" s="24"/>
      <c r="B129" t="s">
        <v>92</v>
      </c>
      <c r="C129" s="244">
        <f t="shared" si="117"/>
        <v>5.827486907604167</v>
      </c>
      <c r="D129" s="245">
        <f t="shared" si="117"/>
        <v>6.170652581070957</v>
      </c>
      <c r="E129" s="245">
        <f t="shared" si="117"/>
        <v>6.523009022469973</v>
      </c>
      <c r="F129" s="245">
        <f t="shared" si="117"/>
        <v>7.117637007380678</v>
      </c>
      <c r="G129" s="245">
        <f aca="true" t="shared" si="129" ref="G129:H129">G82/G35</f>
        <v>6.728453222927946</v>
      </c>
      <c r="H129" s="245">
        <f t="shared" si="129"/>
        <v>6.992654977679548</v>
      </c>
      <c r="I129" s="119">
        <f t="shared" si="117"/>
        <v>7.649264022618083</v>
      </c>
      <c r="J129" s="166">
        <f t="shared" si="117"/>
        <v>7.683712684190412</v>
      </c>
      <c r="K129" s="185">
        <f t="shared" si="117"/>
        <v>7.777945794010122</v>
      </c>
      <c r="M129" s="160">
        <f t="shared" si="101"/>
        <v>0.01226400747825977</v>
      </c>
    </row>
    <row r="130" spans="1:13" ht="20.1" customHeight="1" thickBot="1">
      <c r="A130" s="5" t="s">
        <v>11</v>
      </c>
      <c r="B130" s="6"/>
      <c r="C130" s="113">
        <f t="shared" si="117"/>
        <v>3.499590130224718</v>
      </c>
      <c r="D130" s="134">
        <f t="shared" si="117"/>
        <v>3.617230649355735</v>
      </c>
      <c r="E130" s="134">
        <f t="shared" si="117"/>
        <v>3.6593951137034177</v>
      </c>
      <c r="F130" s="134">
        <f t="shared" si="117"/>
        <v>3.8105394511720654</v>
      </c>
      <c r="G130" s="134">
        <f aca="true" t="shared" si="130" ref="G130:H130">G83/G36</f>
        <v>3.440489926572102</v>
      </c>
      <c r="H130" s="134">
        <f t="shared" si="130"/>
        <v>3.5800973454808123</v>
      </c>
      <c r="I130" s="126">
        <f t="shared" si="117"/>
        <v>4.191777372829608</v>
      </c>
      <c r="J130" s="201">
        <f t="shared" si="117"/>
        <v>4.174877738035123</v>
      </c>
      <c r="K130" s="186">
        <f t="shared" si="117"/>
        <v>4.2732357068191495</v>
      </c>
      <c r="M130" s="23">
        <f t="shared" si="101"/>
        <v>0.023559484841421452</v>
      </c>
    </row>
    <row r="131" spans="1:13" ht="20.1" customHeight="1">
      <c r="A131" s="24"/>
      <c r="B131" t="s">
        <v>91</v>
      </c>
      <c r="C131" s="244">
        <f t="shared" si="117"/>
        <v>3.408364035110816</v>
      </c>
      <c r="D131" s="245">
        <f t="shared" si="117"/>
        <v>3.577540379737248</v>
      </c>
      <c r="E131" s="245">
        <f t="shared" si="117"/>
        <v>3.630542168004042</v>
      </c>
      <c r="F131" s="245">
        <f t="shared" si="117"/>
        <v>3.741903559508474</v>
      </c>
      <c r="G131" s="245">
        <f aca="true" t="shared" si="131" ref="G131:H131">G84/G37</f>
        <v>3.395041087668527</v>
      </c>
      <c r="H131" s="245">
        <f t="shared" si="131"/>
        <v>3.5452806317591055</v>
      </c>
      <c r="I131" s="119">
        <f t="shared" si="117"/>
        <v>4.193444168869191</v>
      </c>
      <c r="J131" s="166">
        <f t="shared" si="117"/>
        <v>4.1824888742843545</v>
      </c>
      <c r="K131" s="185">
        <f t="shared" si="117"/>
        <v>4.282031632597865</v>
      </c>
      <c r="M131" s="242">
        <f t="shared" si="101"/>
        <v>0.023799885978308195</v>
      </c>
    </row>
    <row r="132" spans="1:13" ht="20.1" customHeight="1" thickBot="1">
      <c r="A132" s="24"/>
      <c r="B132" t="s">
        <v>92</v>
      </c>
      <c r="C132" s="244">
        <f t="shared" si="117"/>
        <v>4.162322696079008</v>
      </c>
      <c r="D132" s="245">
        <f t="shared" si="117"/>
        <v>3.891570217028381</v>
      </c>
      <c r="E132" s="245">
        <f t="shared" si="117"/>
        <v>3.874407334071523</v>
      </c>
      <c r="F132" s="245">
        <f t="shared" si="117"/>
        <v>4.283449921183365</v>
      </c>
      <c r="G132" s="245">
        <f aca="true" t="shared" si="132" ref="G132:H132">G85/G38</f>
        <v>3.7529851266160175</v>
      </c>
      <c r="H132" s="245">
        <f t="shared" si="132"/>
        <v>3.8161204085975133</v>
      </c>
      <c r="I132" s="119">
        <f t="shared" si="117"/>
        <v>4.180455107431994</v>
      </c>
      <c r="J132" s="166">
        <f t="shared" si="117"/>
        <v>4.123953559169331</v>
      </c>
      <c r="K132" s="185">
        <f t="shared" si="117"/>
        <v>4.213265974366171</v>
      </c>
      <c r="M132" s="34">
        <f t="shared" si="101"/>
        <v>0.02165698859490306</v>
      </c>
    </row>
    <row r="133" spans="1:13" ht="20.1" customHeight="1" thickBot="1">
      <c r="A133" s="5" t="s">
        <v>6</v>
      </c>
      <c r="B133" s="6"/>
      <c r="C133" s="113">
        <f t="shared" si="117"/>
        <v>4.721032914532131</v>
      </c>
      <c r="D133" s="134">
        <f t="shared" si="117"/>
        <v>5.266376728943246</v>
      </c>
      <c r="E133" s="134">
        <f t="shared" si="117"/>
        <v>5.853528858229052</v>
      </c>
      <c r="F133" s="134">
        <f t="shared" si="117"/>
        <v>6.019177616271717</v>
      </c>
      <c r="G133" s="134">
        <f aca="true" t="shared" si="133" ref="G133:H133">G86/G39</f>
        <v>5.210880336093921</v>
      </c>
      <c r="H133" s="134">
        <f t="shared" si="133"/>
        <v>5.299590511073751</v>
      </c>
      <c r="I133" s="126">
        <f t="shared" si="117"/>
        <v>6.157666116610538</v>
      </c>
      <c r="J133" s="201">
        <f t="shared" si="117"/>
        <v>6.100123620170314</v>
      </c>
      <c r="K133" s="186">
        <f t="shared" si="117"/>
        <v>6.574217977435523</v>
      </c>
      <c r="M133" s="23">
        <f t="shared" si="101"/>
        <v>0.07771881141844333</v>
      </c>
    </row>
    <row r="134" spans="1:13" ht="20.1" customHeight="1">
      <c r="A134" s="24"/>
      <c r="B134" t="s">
        <v>91</v>
      </c>
      <c r="C134" s="244">
        <f aca="true" t="shared" si="134" ref="C134:K141">C87/C40</f>
        <v>4.559819508927483</v>
      </c>
      <c r="D134" s="245">
        <f t="shared" si="134"/>
        <v>5.1058624079565424</v>
      </c>
      <c r="E134" s="245">
        <f t="shared" si="134"/>
        <v>5.640136734799994</v>
      </c>
      <c r="F134" s="245">
        <f t="shared" si="134"/>
        <v>5.787771615901442</v>
      </c>
      <c r="G134" s="245">
        <f aca="true" t="shared" si="135" ref="G134:H134">G87/G40</f>
        <v>5.045574496872524</v>
      </c>
      <c r="H134" s="245">
        <f t="shared" si="135"/>
        <v>5.128001692023129</v>
      </c>
      <c r="I134" s="119">
        <f t="shared" si="134"/>
        <v>5.987149439670929</v>
      </c>
      <c r="J134" s="166">
        <f t="shared" si="134"/>
        <v>5.920474967651882</v>
      </c>
      <c r="K134" s="185">
        <f t="shared" si="134"/>
        <v>6.4004739206034085</v>
      </c>
      <c r="M134" s="242">
        <f t="shared" si="101"/>
        <v>0.08107439953282988</v>
      </c>
    </row>
    <row r="135" spans="1:13" ht="20.1" customHeight="1" thickBot="1">
      <c r="A135" s="24"/>
      <c r="B135" t="s">
        <v>92</v>
      </c>
      <c r="C135" s="244">
        <f t="shared" si="134"/>
        <v>5.145824224388085</v>
      </c>
      <c r="D135" s="245">
        <f t="shared" si="134"/>
        <v>5.725732127222703</v>
      </c>
      <c r="E135" s="245">
        <f t="shared" si="134"/>
        <v>6.52394176248628</v>
      </c>
      <c r="F135" s="245">
        <f t="shared" si="134"/>
        <v>6.7535079756300425</v>
      </c>
      <c r="G135" s="245">
        <f aca="true" t="shared" si="136" ref="G135:H135">G88/G41</f>
        <v>5.753466978426827</v>
      </c>
      <c r="H135" s="245">
        <f t="shared" si="136"/>
        <v>5.8753001646754095</v>
      </c>
      <c r="I135" s="119">
        <f t="shared" si="134"/>
        <v>6.7203910340715085</v>
      </c>
      <c r="J135" s="166">
        <f t="shared" si="134"/>
        <v>6.7148042573292575</v>
      </c>
      <c r="K135" s="185">
        <f t="shared" si="134"/>
        <v>7.128697445341661</v>
      </c>
      <c r="M135" s="34">
        <f t="shared" si="101"/>
        <v>0.06163890593841753</v>
      </c>
    </row>
    <row r="136" spans="1:13" ht="20.1" customHeight="1" thickBot="1">
      <c r="A136" s="5" t="s">
        <v>7</v>
      </c>
      <c r="B136" s="6"/>
      <c r="C136" s="113">
        <f t="shared" si="134"/>
        <v>13.606317179877836</v>
      </c>
      <c r="D136" s="134">
        <f t="shared" si="134"/>
        <v>12.864860068951531</v>
      </c>
      <c r="E136" s="134">
        <f t="shared" si="134"/>
        <v>15.569859982213398</v>
      </c>
      <c r="F136" s="134">
        <f t="shared" si="134"/>
        <v>14.675860440346899</v>
      </c>
      <c r="G136" s="134">
        <f aca="true" t="shared" si="137" ref="G136:H136">G89/G42</f>
        <v>13.064319030268306</v>
      </c>
      <c r="H136" s="134">
        <f t="shared" si="137"/>
        <v>12.607329984578895</v>
      </c>
      <c r="I136" s="126">
        <f t="shared" si="134"/>
        <v>13.440409309791333</v>
      </c>
      <c r="J136" s="201">
        <f t="shared" si="134"/>
        <v>13.618905962751228</v>
      </c>
      <c r="K136" s="186">
        <f t="shared" si="134"/>
        <v>14.271454174602937</v>
      </c>
      <c r="M136" s="23">
        <f t="shared" si="101"/>
        <v>0.04791487757067119</v>
      </c>
    </row>
    <row r="137" spans="1:13" ht="20.1" customHeight="1">
      <c r="A137" s="24"/>
      <c r="B137" t="s">
        <v>91</v>
      </c>
      <c r="C137" s="244">
        <f t="shared" si="134"/>
        <v>14.350304107937331</v>
      </c>
      <c r="D137" s="245">
        <f t="shared" si="134"/>
        <v>13.254032344608516</v>
      </c>
      <c r="E137" s="245">
        <f t="shared" si="134"/>
        <v>16.00582197127394</v>
      </c>
      <c r="F137" s="245">
        <f t="shared" si="134"/>
        <v>14.962971699296874</v>
      </c>
      <c r="G137" s="245">
        <f aca="true" t="shared" si="138" ref="G137:H137">G90/G43</f>
        <v>13.322338568935427</v>
      </c>
      <c r="H137" s="245">
        <f t="shared" si="138"/>
        <v>12.841002476640774</v>
      </c>
      <c r="I137" s="119">
        <f t="shared" si="134"/>
        <v>13.604227637994095</v>
      </c>
      <c r="J137" s="166">
        <f t="shared" si="134"/>
        <v>13.795899023985685</v>
      </c>
      <c r="K137" s="185">
        <f t="shared" si="134"/>
        <v>14.374429153591771</v>
      </c>
      <c r="M137" s="242">
        <f t="shared" si="101"/>
        <v>0.04193493505571825</v>
      </c>
    </row>
    <row r="138" spans="1:13" ht="20.1" customHeight="1" thickBot="1">
      <c r="A138" s="24"/>
      <c r="B138" t="s">
        <v>92</v>
      </c>
      <c r="C138" s="244">
        <f t="shared" si="134"/>
        <v>5.513737860048145</v>
      </c>
      <c r="D138" s="245">
        <f t="shared" si="134"/>
        <v>6.193662619573216</v>
      </c>
      <c r="E138" s="245">
        <f t="shared" si="134"/>
        <v>6.564274836513482</v>
      </c>
      <c r="F138" s="245">
        <f t="shared" si="134"/>
        <v>7.73527449196239</v>
      </c>
      <c r="G138" s="245">
        <f aca="true" t="shared" si="139" ref="G138:H138">G91/G44</f>
        <v>8.26246488764045</v>
      </c>
      <c r="H138" s="245">
        <f t="shared" si="139"/>
        <v>6.802493591237474</v>
      </c>
      <c r="I138" s="119">
        <f t="shared" si="134"/>
        <v>10.169394596726484</v>
      </c>
      <c r="J138" s="166">
        <f t="shared" si="134"/>
        <v>10.302457322207763</v>
      </c>
      <c r="K138" s="185">
        <f t="shared" si="134"/>
        <v>10.048669081745157</v>
      </c>
      <c r="M138" s="34">
        <f t="shared" si="101"/>
        <v>-0.02463375799825404</v>
      </c>
    </row>
    <row r="139" spans="1:13" ht="20.1" customHeight="1" thickBot="1">
      <c r="A139" s="74" t="s">
        <v>21</v>
      </c>
      <c r="B139" s="100"/>
      <c r="C139" s="114">
        <f t="shared" si="134"/>
        <v>4.756911294282482</v>
      </c>
      <c r="D139" s="115">
        <f t="shared" si="134"/>
        <v>5.141591434503083</v>
      </c>
      <c r="E139" s="115">
        <f t="shared" si="134"/>
        <v>5.415594493099433</v>
      </c>
      <c r="F139" s="115">
        <f t="shared" si="134"/>
        <v>5.485799896108399</v>
      </c>
      <c r="G139" s="115">
        <f aca="true" t="shared" si="140" ref="G139:H139">G92/G45</f>
        <v>4.800147325847002</v>
      </c>
      <c r="H139" s="115">
        <f t="shared" si="140"/>
        <v>4.927343918472844</v>
      </c>
      <c r="I139" s="176">
        <f t="shared" si="134"/>
        <v>5.871515977300253</v>
      </c>
      <c r="J139" s="202">
        <f t="shared" si="134"/>
        <v>5.804831614484607</v>
      </c>
      <c r="K139" s="203">
        <f t="shared" si="134"/>
        <v>6.255770306981105</v>
      </c>
      <c r="M139" s="129">
        <f t="shared" si="101"/>
        <v>0.07768333733769033</v>
      </c>
    </row>
    <row r="140" spans="1:13" ht="20.1" customHeight="1">
      <c r="A140" s="24"/>
      <c r="B140" t="s">
        <v>91</v>
      </c>
      <c r="C140" s="319">
        <f t="shared" si="134"/>
        <v>4.128133150612263</v>
      </c>
      <c r="D140" s="320">
        <f t="shared" si="134"/>
        <v>4.474090918187315</v>
      </c>
      <c r="E140" s="320">
        <f t="shared" si="134"/>
        <v>4.723700625589325</v>
      </c>
      <c r="F140" s="320">
        <f t="shared" si="134"/>
        <v>4.664463793989112</v>
      </c>
      <c r="G140" s="320">
        <f aca="true" t="shared" si="141" ref="G140:H140">G93/G46</f>
        <v>4.130311533681709</v>
      </c>
      <c r="H140" s="320">
        <f t="shared" si="141"/>
        <v>4.276195848554438</v>
      </c>
      <c r="I140" s="321">
        <f t="shared" si="134"/>
        <v>5.075152906364158</v>
      </c>
      <c r="J140" s="322">
        <f t="shared" si="134"/>
        <v>5.022165485950354</v>
      </c>
      <c r="K140" s="323">
        <f t="shared" si="134"/>
        <v>5.39097587931135</v>
      </c>
      <c r="M140" s="242">
        <f t="shared" si="101"/>
        <v>0.0734365274088943</v>
      </c>
    </row>
    <row r="141" spans="1:13" ht="20.1" customHeight="1" thickBot="1">
      <c r="A141" s="31"/>
      <c r="B141" s="25" t="s">
        <v>92</v>
      </c>
      <c r="C141" s="246">
        <f t="shared" si="134"/>
        <v>5.542184358811116</v>
      </c>
      <c r="D141" s="247">
        <f t="shared" si="134"/>
        <v>5.950497171746138</v>
      </c>
      <c r="E141" s="247">
        <f t="shared" si="134"/>
        <v>6.3398117121222475</v>
      </c>
      <c r="F141" s="247">
        <f t="shared" si="134"/>
        <v>6.6284046144894235</v>
      </c>
      <c r="G141" s="247">
        <f aca="true" t="shared" si="142" ref="G141:H141">G94/G47</f>
        <v>5.697076879229926</v>
      </c>
      <c r="H141" s="247">
        <f t="shared" si="142"/>
        <v>5.793649422677399</v>
      </c>
      <c r="I141" s="123">
        <f t="shared" si="134"/>
        <v>6.879721135930773</v>
      </c>
      <c r="J141" s="324">
        <f t="shared" si="134"/>
        <v>6.7941271094601765</v>
      </c>
      <c r="K141" s="325">
        <f t="shared" si="134"/>
        <v>7.3125829647099945</v>
      </c>
      <c r="M141" s="34">
        <f t="shared" si="101"/>
        <v>0.07630941354157438</v>
      </c>
    </row>
  </sheetData>
  <mergeCells count="46">
    <mergeCell ref="A5:B6"/>
    <mergeCell ref="C5:C6"/>
    <mergeCell ref="D5:D6"/>
    <mergeCell ref="E5:E6"/>
    <mergeCell ref="F5:F6"/>
    <mergeCell ref="R5:R6"/>
    <mergeCell ref="S5:S6"/>
    <mergeCell ref="T5:U5"/>
    <mergeCell ref="W5:X5"/>
    <mergeCell ref="A52:B53"/>
    <mergeCell ref="C52:C53"/>
    <mergeCell ref="D52:D53"/>
    <mergeCell ref="E52:E53"/>
    <mergeCell ref="F52:F53"/>
    <mergeCell ref="H52:H53"/>
    <mergeCell ref="I5:I6"/>
    <mergeCell ref="J5:K5"/>
    <mergeCell ref="M5:M6"/>
    <mergeCell ref="N5:N6"/>
    <mergeCell ref="O5:O6"/>
    <mergeCell ref="P5:P6"/>
    <mergeCell ref="R52:R53"/>
    <mergeCell ref="S52:S53"/>
    <mergeCell ref="T52:U52"/>
    <mergeCell ref="W52:X52"/>
    <mergeCell ref="A99:B100"/>
    <mergeCell ref="C99:C100"/>
    <mergeCell ref="D99:D100"/>
    <mergeCell ref="E99:E100"/>
    <mergeCell ref="F99:F100"/>
    <mergeCell ref="H99:H100"/>
    <mergeCell ref="I52:I53"/>
    <mergeCell ref="J52:K52"/>
    <mergeCell ref="M52:M53"/>
    <mergeCell ref="N52:N53"/>
    <mergeCell ref="O52:O53"/>
    <mergeCell ref="P52:P53"/>
    <mergeCell ref="I99:I100"/>
    <mergeCell ref="J99:K99"/>
    <mergeCell ref="M99:M100"/>
    <mergeCell ref="G5:G6"/>
    <mergeCell ref="Q5:Q6"/>
    <mergeCell ref="G52:G53"/>
    <mergeCell ref="Q52:Q53"/>
    <mergeCell ref="G99:G100"/>
    <mergeCell ref="H5:H6"/>
  </mergeCell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M101:M141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W7:X47</xm:sqref>
        </x14:conditionalFormatting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W54:X94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A91D0-23DB-4D1C-A2B1-A0C223810BC2}">
  <dimension ref="A1:X141"/>
  <sheetViews>
    <sheetView workbookViewId="0" topLeftCell="A121">
      <selection activeCell="J65" sqref="J65:K91"/>
    </sheetView>
  </sheetViews>
  <sheetFormatPr defaultColWidth="9.140625" defaultRowHeight="15"/>
  <cols>
    <col min="1" max="1" width="3.421875" style="0" customWidth="1"/>
    <col min="2" max="2" width="19.57421875" style="0" customWidth="1"/>
    <col min="3" max="9" width="11.140625" style="0" customWidth="1"/>
    <col min="10" max="11" width="11.8515625" style="0" customWidth="1"/>
    <col min="12" max="12" width="2.57421875" style="0" customWidth="1"/>
    <col min="13" max="19" width="10.7109375" style="0" customWidth="1"/>
    <col min="20" max="21" width="11.8515625" style="0" customWidth="1"/>
    <col min="22" max="22" width="2.57421875" style="0" customWidth="1"/>
    <col min="23" max="24" width="11.140625" style="0" customWidth="1"/>
  </cols>
  <sheetData>
    <row r="1" ht="15">
      <c r="A1" s="1" t="s">
        <v>60</v>
      </c>
    </row>
    <row r="2" ht="15">
      <c r="A2" s="1"/>
    </row>
    <row r="3" spans="1:13" ht="15">
      <c r="A3" s="1" t="s">
        <v>22</v>
      </c>
      <c r="M3" s="1" t="s">
        <v>24</v>
      </c>
    </row>
    <row r="4" ht="15.75" thickBot="1"/>
    <row r="5" spans="1:24" ht="24" customHeight="1">
      <c r="A5" s="470" t="s">
        <v>36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3">
        <v>2019</v>
      </c>
      <c r="Q5" s="490">
        <v>2020</v>
      </c>
      <c r="R5" s="463">
        <v>2021</v>
      </c>
      <c r="S5" s="463">
        <v>2022</v>
      </c>
      <c r="T5" s="467" t="str">
        <f>J5</f>
        <v>janeiro - setembro</v>
      </c>
      <c r="U5" s="468"/>
      <c r="W5" s="492" t="s">
        <v>88</v>
      </c>
      <c r="X5" s="493"/>
    </row>
    <row r="6" spans="1:24" ht="21.75" customHeight="1" thickBot="1">
      <c r="A6" s="486"/>
      <c r="B6" s="48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89"/>
      <c r="Q6" s="491"/>
      <c r="R6" s="489"/>
      <c r="S6" s="489"/>
      <c r="T6" s="167">
        <v>2022</v>
      </c>
      <c r="U6" s="169">
        <v>2023</v>
      </c>
      <c r="W6" s="131" t="s">
        <v>0</v>
      </c>
      <c r="X6" s="132" t="s">
        <v>38</v>
      </c>
    </row>
    <row r="7" spans="1:24" ht="20.1" customHeight="1" thickBot="1">
      <c r="A7" s="5" t="s">
        <v>10</v>
      </c>
      <c r="B7" s="6"/>
      <c r="C7" s="13">
        <v>13923523</v>
      </c>
      <c r="D7" s="14">
        <v>14250667</v>
      </c>
      <c r="E7" s="14">
        <v>14740881</v>
      </c>
      <c r="F7" s="14">
        <v>15427097</v>
      </c>
      <c r="G7" s="14">
        <v>16506960</v>
      </c>
      <c r="H7" s="14">
        <v>16927304</v>
      </c>
      <c r="I7" s="14">
        <v>16103611</v>
      </c>
      <c r="J7" s="14">
        <v>12616414</v>
      </c>
      <c r="K7" s="161">
        <v>11654000</v>
      </c>
      <c r="M7" s="135">
        <f>C7/C45</f>
        <v>0.16536349576249246</v>
      </c>
      <c r="N7" s="261">
        <f>D7/D45</f>
        <v>0.16833139212026724</v>
      </c>
      <c r="O7" s="21">
        <f>E7/E45</f>
        <v>0.1712618008187219</v>
      </c>
      <c r="P7" s="21">
        <f>F7/F45</f>
        <v>0.1698304316496147</v>
      </c>
      <c r="Q7" s="21">
        <f aca="true" t="shared" si="0" ref="Q7:R7">G7/G45</f>
        <v>0.17460757547808103</v>
      </c>
      <c r="R7" s="418">
        <f t="shared" si="0"/>
        <v>0.16913629499685798</v>
      </c>
      <c r="S7" s="27">
        <f>I7/I45</f>
        <v>0.1699262862561431</v>
      </c>
      <c r="T7" s="20">
        <f>J7/J45</f>
        <v>0.1830112367765085</v>
      </c>
      <c r="U7" s="235">
        <f>K7/K45</f>
        <v>0.17571889367722288</v>
      </c>
      <c r="W7" s="102">
        <f>(K7-J7)/J7</f>
        <v>-0.07628269015268523</v>
      </c>
      <c r="X7" s="101">
        <f>(U7-T7)*100</f>
        <v>-0.7292343099285614</v>
      </c>
    </row>
    <row r="8" spans="1:24" ht="20.1" customHeight="1">
      <c r="A8" s="24"/>
      <c r="B8" t="s">
        <v>91</v>
      </c>
      <c r="C8" s="10">
        <v>381068</v>
      </c>
      <c r="D8" s="11">
        <v>358757</v>
      </c>
      <c r="E8" s="11">
        <v>453395</v>
      </c>
      <c r="F8" s="11">
        <v>486953</v>
      </c>
      <c r="G8" s="11">
        <v>446178</v>
      </c>
      <c r="H8" s="11">
        <v>591382</v>
      </c>
      <c r="I8" s="11">
        <v>827200</v>
      </c>
      <c r="J8" s="11">
        <v>659516</v>
      </c>
      <c r="K8" s="162">
        <v>692035</v>
      </c>
      <c r="M8" s="77">
        <f>C8/C7</f>
        <v>0.027368648006686237</v>
      </c>
      <c r="N8" s="37">
        <f>D8/D7</f>
        <v>0.025174751469527707</v>
      </c>
      <c r="O8" s="18">
        <f>E8/E7</f>
        <v>0.030757659599857025</v>
      </c>
      <c r="P8" s="18">
        <f>F8/F7</f>
        <v>0.03156478500135184</v>
      </c>
      <c r="Q8" s="18">
        <f aca="true" t="shared" si="1" ref="Q8:R8">G8/G7</f>
        <v>0.02702968929469751</v>
      </c>
      <c r="R8" s="412">
        <f t="shared" si="1"/>
        <v>0.03493657347915533</v>
      </c>
      <c r="S8" s="173">
        <f>I8/I7</f>
        <v>0.05136736102231978</v>
      </c>
      <c r="T8" s="96">
        <f>J8/J7</f>
        <v>0.05227444185011684</v>
      </c>
      <c r="U8" s="78">
        <f>K8/K7</f>
        <v>0.05938175733653681</v>
      </c>
      <c r="W8" s="107">
        <f aca="true" t="shared" si="2" ref="W8:W47">(K8-J8)/J8</f>
        <v>0.04930737085984267</v>
      </c>
      <c r="X8" s="104">
        <f aca="true" t="shared" si="3" ref="X8:X47">(U8-T8)*100</f>
        <v>0.710731548641997</v>
      </c>
    </row>
    <row r="9" spans="1:24" ht="20.1" customHeight="1" thickBot="1">
      <c r="A9" s="24"/>
      <c r="B9" t="s">
        <v>92</v>
      </c>
      <c r="C9" s="10">
        <v>13542455</v>
      </c>
      <c r="D9" s="11">
        <v>13891910</v>
      </c>
      <c r="E9" s="11">
        <v>14287486</v>
      </c>
      <c r="F9" s="11">
        <v>14940144</v>
      </c>
      <c r="G9" s="11">
        <v>16060782</v>
      </c>
      <c r="H9" s="11">
        <v>16335922</v>
      </c>
      <c r="I9" s="11">
        <v>15276411</v>
      </c>
      <c r="J9" s="11">
        <v>11956898</v>
      </c>
      <c r="K9" s="162">
        <v>10961965</v>
      </c>
      <c r="M9" s="77">
        <f>C9/C7</f>
        <v>0.9726313519933137</v>
      </c>
      <c r="N9" s="37">
        <f>D9/D7</f>
        <v>0.9748252485304723</v>
      </c>
      <c r="O9" s="18">
        <f>E9/E7</f>
        <v>0.969242340400143</v>
      </c>
      <c r="P9" s="18">
        <f>F9/F7</f>
        <v>0.9684352149986482</v>
      </c>
      <c r="Q9" s="18">
        <f aca="true" t="shared" si="4" ref="Q9:R9">G9/G7</f>
        <v>0.9729703107053025</v>
      </c>
      <c r="R9" s="412">
        <f t="shared" si="4"/>
        <v>0.9650634265208446</v>
      </c>
      <c r="S9" s="173">
        <f>I9/I7</f>
        <v>0.9486326389776802</v>
      </c>
      <c r="T9" s="96">
        <f>J9/J7</f>
        <v>0.9477255581498831</v>
      </c>
      <c r="U9" s="78">
        <f>K9/K7</f>
        <v>0.9406182426634632</v>
      </c>
      <c r="W9" s="105">
        <f t="shared" si="2"/>
        <v>-0.08320995964003373</v>
      </c>
      <c r="X9" s="104">
        <f t="shared" si="3"/>
        <v>-0.7107315486419963</v>
      </c>
    </row>
    <row r="10" spans="1:24" ht="20.1" customHeight="1" thickBot="1">
      <c r="A10" s="5" t="s">
        <v>18</v>
      </c>
      <c r="B10" s="6"/>
      <c r="C10" s="13">
        <v>174272</v>
      </c>
      <c r="D10" s="14">
        <v>210679</v>
      </c>
      <c r="E10" s="14">
        <v>127287</v>
      </c>
      <c r="F10" s="14">
        <v>120389</v>
      </c>
      <c r="G10" s="14">
        <v>121021</v>
      </c>
      <c r="H10" s="14">
        <v>141038</v>
      </c>
      <c r="I10" s="14">
        <v>125415</v>
      </c>
      <c r="J10" s="14">
        <v>88369</v>
      </c>
      <c r="K10" s="161">
        <v>92237</v>
      </c>
      <c r="M10" s="135">
        <f>C10/C45</f>
        <v>0.002069751106348665</v>
      </c>
      <c r="N10" s="261">
        <f>D10/D45</f>
        <v>0.0024885775073198876</v>
      </c>
      <c r="O10" s="21">
        <f>E10/E45</f>
        <v>0.00147883975461254</v>
      </c>
      <c r="P10" s="21">
        <f>F10/F45</f>
        <v>0.0013253119388479545</v>
      </c>
      <c r="Q10" s="21">
        <f aca="true" t="shared" si="5" ref="Q10:R10">G10/G45</f>
        <v>0.0012801377959317066</v>
      </c>
      <c r="R10" s="418">
        <f t="shared" si="5"/>
        <v>0.0014092406430325146</v>
      </c>
      <c r="S10" s="27">
        <f>I10/I45</f>
        <v>0.001323386735485239</v>
      </c>
      <c r="T10" s="20">
        <f>J10/J45</f>
        <v>0.0012818634504783435</v>
      </c>
      <c r="U10" s="235">
        <f>K10/K45</f>
        <v>0.0013907485495199938</v>
      </c>
      <c r="W10" s="102">
        <f t="shared" si="2"/>
        <v>0.043771005669408954</v>
      </c>
      <c r="X10" s="101">
        <f t="shared" si="3"/>
        <v>0.010888509904165029</v>
      </c>
    </row>
    <row r="11" spans="1:24" ht="20.1" customHeight="1">
      <c r="A11" s="24"/>
      <c r="B11" t="s">
        <v>91</v>
      </c>
      <c r="C11" s="10">
        <v>157229</v>
      </c>
      <c r="D11" s="11">
        <v>187425</v>
      </c>
      <c r="E11" s="11">
        <v>93946</v>
      </c>
      <c r="F11" s="11">
        <v>78996</v>
      </c>
      <c r="G11" s="11">
        <v>80861</v>
      </c>
      <c r="H11" s="11">
        <v>85208</v>
      </c>
      <c r="I11" s="11">
        <v>69722</v>
      </c>
      <c r="J11" s="11">
        <v>48289</v>
      </c>
      <c r="K11" s="162">
        <v>50425</v>
      </c>
      <c r="M11" s="77">
        <f>C11/C10</f>
        <v>0.9022045997062064</v>
      </c>
      <c r="N11" s="37">
        <f>D11/D10</f>
        <v>0.8896235505199854</v>
      </c>
      <c r="O11" s="18">
        <f>E11/E10</f>
        <v>0.7380643742094637</v>
      </c>
      <c r="P11" s="18">
        <f>F11/F10</f>
        <v>0.6561729061625231</v>
      </c>
      <c r="Q11" s="18">
        <f aca="true" t="shared" si="6" ref="Q11:R11">G11/G10</f>
        <v>0.668156766181076</v>
      </c>
      <c r="R11" s="412">
        <f t="shared" si="6"/>
        <v>0.6041492363760121</v>
      </c>
      <c r="S11" s="173">
        <f>I11/I10</f>
        <v>0.555930311366264</v>
      </c>
      <c r="T11" s="96">
        <f>J11/J10</f>
        <v>0.5464472835496611</v>
      </c>
      <c r="U11" s="78">
        <f>K11/K10</f>
        <v>0.5466895063803029</v>
      </c>
      <c r="W11" s="107">
        <f t="shared" si="2"/>
        <v>0.04423367640663505</v>
      </c>
      <c r="X11" s="104">
        <f t="shared" si="3"/>
        <v>0.024222283064179173</v>
      </c>
    </row>
    <row r="12" spans="1:24" ht="20.1" customHeight="1" thickBot="1">
      <c r="A12" s="24"/>
      <c r="B12" t="s">
        <v>92</v>
      </c>
      <c r="C12" s="10">
        <v>17043</v>
      </c>
      <c r="D12" s="11">
        <v>23254</v>
      </c>
      <c r="E12" s="11">
        <v>33341</v>
      </c>
      <c r="F12" s="11">
        <v>41393</v>
      </c>
      <c r="G12" s="11">
        <v>40160</v>
      </c>
      <c r="H12" s="11">
        <v>55830</v>
      </c>
      <c r="I12" s="11">
        <v>55693</v>
      </c>
      <c r="J12" s="11">
        <v>40080</v>
      </c>
      <c r="K12" s="162">
        <v>41812</v>
      </c>
      <c r="M12" s="77">
        <f>C12/C10</f>
        <v>0.0977954002937936</v>
      </c>
      <c r="N12" s="37">
        <f>D12/D10</f>
        <v>0.11037644948001461</v>
      </c>
      <c r="O12" s="18">
        <f>E12/E10</f>
        <v>0.26193562579053636</v>
      </c>
      <c r="P12" s="18">
        <f>F12/F10</f>
        <v>0.34382709383747684</v>
      </c>
      <c r="Q12" s="18">
        <f aca="true" t="shared" si="7" ref="Q12:R12">G12/G10</f>
        <v>0.331843233818924</v>
      </c>
      <c r="R12" s="412">
        <f t="shared" si="7"/>
        <v>0.39585076362398786</v>
      </c>
      <c r="S12" s="173">
        <f>I12/I10</f>
        <v>0.44406968863373597</v>
      </c>
      <c r="T12" s="96">
        <f>J12/J10</f>
        <v>0.4535527164503389</v>
      </c>
      <c r="U12" s="78">
        <f>K12/K10</f>
        <v>0.4533104936196971</v>
      </c>
      <c r="W12" s="105">
        <f t="shared" si="2"/>
        <v>0.043213572854291414</v>
      </c>
      <c r="X12" s="104">
        <f t="shared" si="3"/>
        <v>-0.024222283064179173</v>
      </c>
    </row>
    <row r="13" spans="1:24" ht="20.1" customHeight="1" thickBot="1">
      <c r="A13" s="5" t="s">
        <v>15</v>
      </c>
      <c r="B13" s="6"/>
      <c r="C13" s="13">
        <v>8286318</v>
      </c>
      <c r="D13" s="14">
        <v>9244831</v>
      </c>
      <c r="E13" s="14">
        <v>9042959</v>
      </c>
      <c r="F13" s="14">
        <v>8375287</v>
      </c>
      <c r="G13" s="14">
        <v>9732336</v>
      </c>
      <c r="H13" s="14">
        <v>11137124</v>
      </c>
      <c r="I13" s="14">
        <v>11047831</v>
      </c>
      <c r="J13" s="14">
        <v>7645468</v>
      </c>
      <c r="K13" s="161">
        <v>7730663</v>
      </c>
      <c r="M13" s="135">
        <f>C13/C45</f>
        <v>0.09841291686591568</v>
      </c>
      <c r="N13" s="261">
        <f>D13/D45</f>
        <v>0.10920157436466674</v>
      </c>
      <c r="O13" s="21">
        <f>E13/E45</f>
        <v>0.10506247510375184</v>
      </c>
      <c r="P13" s="21">
        <f>F13/F45</f>
        <v>0.09220001704788701</v>
      </c>
      <c r="Q13" s="21">
        <f aca="true" t="shared" si="8" ref="Q13:R13">G13/G45</f>
        <v>0.10294685349077269</v>
      </c>
      <c r="R13" s="418">
        <f t="shared" si="8"/>
        <v>0.11128127020585127</v>
      </c>
      <c r="S13" s="27">
        <f>I13/I45</f>
        <v>0.11657738708513833</v>
      </c>
      <c r="T13" s="20">
        <f>J13/J45</f>
        <v>0.1109036652106707</v>
      </c>
      <c r="U13" s="235">
        <f>K13/K45</f>
        <v>0.11656285822476753</v>
      </c>
      <c r="W13" s="102">
        <f t="shared" si="2"/>
        <v>0.011143202744423233</v>
      </c>
      <c r="X13" s="101">
        <f t="shared" si="3"/>
        <v>0.5659193014096828</v>
      </c>
    </row>
    <row r="14" spans="1:24" ht="20.1" customHeight="1">
      <c r="A14" s="24"/>
      <c r="B14" t="s">
        <v>91</v>
      </c>
      <c r="C14" s="10">
        <v>1161317</v>
      </c>
      <c r="D14" s="11">
        <v>954592</v>
      </c>
      <c r="E14" s="11">
        <v>809004</v>
      </c>
      <c r="F14" s="11">
        <v>447947</v>
      </c>
      <c r="G14" s="11">
        <v>355278</v>
      </c>
      <c r="H14" s="11">
        <v>415043</v>
      </c>
      <c r="I14" s="11">
        <v>353221</v>
      </c>
      <c r="J14" s="11">
        <v>250809</v>
      </c>
      <c r="K14" s="162">
        <v>232401</v>
      </c>
      <c r="M14" s="77">
        <f>C14/C13</f>
        <v>0.14014873674893963</v>
      </c>
      <c r="N14" s="37">
        <f>D14/D13</f>
        <v>0.10325683617147788</v>
      </c>
      <c r="O14" s="18">
        <f>E14/E13</f>
        <v>0.08946230984791594</v>
      </c>
      <c r="P14" s="18">
        <f>F14/F13</f>
        <v>0.05348437611749902</v>
      </c>
      <c r="Q14" s="18">
        <f aca="true" t="shared" si="9" ref="Q14:R14">G14/G13</f>
        <v>0.036504904886144496</v>
      </c>
      <c r="R14" s="412">
        <f t="shared" si="9"/>
        <v>0.03726662287319419</v>
      </c>
      <c r="S14" s="173">
        <f>I14/I13</f>
        <v>0.03197197712383544</v>
      </c>
      <c r="T14" s="96">
        <f>J14/J13</f>
        <v>0.03280492443366449</v>
      </c>
      <c r="U14" s="78">
        <f>K14/K13</f>
        <v>0.030062233989503875</v>
      </c>
      <c r="W14" s="107">
        <f t="shared" si="2"/>
        <v>-0.07339449541284404</v>
      </c>
      <c r="X14" s="104">
        <f t="shared" si="3"/>
        <v>-0.2742690444160617</v>
      </c>
    </row>
    <row r="15" spans="1:24" ht="20.1" customHeight="1" thickBot="1">
      <c r="A15" s="24"/>
      <c r="B15" t="s">
        <v>92</v>
      </c>
      <c r="C15" s="10">
        <v>7125001</v>
      </c>
      <c r="D15" s="11">
        <v>8290239</v>
      </c>
      <c r="E15" s="11">
        <v>8233955</v>
      </c>
      <c r="F15" s="11">
        <v>7927340</v>
      </c>
      <c r="G15" s="11">
        <v>9377058</v>
      </c>
      <c r="H15" s="11">
        <v>10722081</v>
      </c>
      <c r="I15" s="11">
        <v>10694610</v>
      </c>
      <c r="J15" s="11">
        <v>7394659</v>
      </c>
      <c r="K15" s="162">
        <v>7498262</v>
      </c>
      <c r="M15" s="77">
        <f>C15/C13</f>
        <v>0.8598512632510603</v>
      </c>
      <c r="N15" s="37">
        <f>D15/D13</f>
        <v>0.8967431638285221</v>
      </c>
      <c r="O15" s="18">
        <f>E15/E13</f>
        <v>0.9105376901520841</v>
      </c>
      <c r="P15" s="18">
        <f>F15/F13</f>
        <v>0.946515623882501</v>
      </c>
      <c r="Q15" s="18">
        <f aca="true" t="shared" si="10" ref="Q15:R15">G15/G13</f>
        <v>0.9634950951138554</v>
      </c>
      <c r="R15" s="412">
        <f t="shared" si="10"/>
        <v>0.9627333771268058</v>
      </c>
      <c r="S15" s="173">
        <f>I15/I13</f>
        <v>0.9680280228761645</v>
      </c>
      <c r="T15" s="96">
        <f>J15/J13</f>
        <v>0.9671950755663355</v>
      </c>
      <c r="U15" s="78">
        <f>K15/K13</f>
        <v>0.9699377660104961</v>
      </c>
      <c r="W15" s="105">
        <f t="shared" si="2"/>
        <v>0.014010517591142472</v>
      </c>
      <c r="X15" s="104">
        <f t="shared" si="3"/>
        <v>0.2742690444160534</v>
      </c>
    </row>
    <row r="16" spans="1:24" ht="20.1" customHeight="1" thickBot="1">
      <c r="A16" s="5" t="s">
        <v>8</v>
      </c>
      <c r="B16" s="6"/>
      <c r="C16" s="13">
        <v>68843</v>
      </c>
      <c r="D16" s="14">
        <v>42685</v>
      </c>
      <c r="E16" s="14">
        <v>135956</v>
      </c>
      <c r="F16" s="14">
        <v>183998</v>
      </c>
      <c r="G16" s="14">
        <v>53281</v>
      </c>
      <c r="H16" s="14"/>
      <c r="I16" s="14"/>
      <c r="J16" s="14"/>
      <c r="K16" s="161"/>
      <c r="M16" s="135">
        <f>C16/C45</f>
        <v>0.0008176177206571403</v>
      </c>
      <c r="N16" s="261">
        <f>D16/D45</f>
        <v>0.0005042027487312423</v>
      </c>
      <c r="O16" s="21">
        <f>E16/E45</f>
        <v>0.001579557517092103</v>
      </c>
      <c r="P16" s="21">
        <f>F16/F45</f>
        <v>0.0020255567047167593</v>
      </c>
      <c r="Q16" s="21">
        <f aca="true" t="shared" si="11" ref="Q16:R16">G16/G45</f>
        <v>0.0005635965816266372</v>
      </c>
      <c r="R16" s="418">
        <f t="shared" si="11"/>
        <v>0</v>
      </c>
      <c r="S16" s="27">
        <f>I16/I45</f>
        <v>0</v>
      </c>
      <c r="T16" s="20">
        <f>J16/J45</f>
        <v>0</v>
      </c>
      <c r="U16" s="235">
        <f>K16/K45</f>
        <v>0</v>
      </c>
      <c r="W16" s="102"/>
      <c r="X16" s="101">
        <f t="shared" si="3"/>
        <v>0</v>
      </c>
    </row>
    <row r="17" spans="1:24" ht="20.1" customHeight="1" thickBot="1">
      <c r="A17" s="24"/>
      <c r="B17" t="s">
        <v>91</v>
      </c>
      <c r="C17" s="10">
        <v>68843</v>
      </c>
      <c r="D17" s="11">
        <v>42685</v>
      </c>
      <c r="E17" s="11">
        <v>135956</v>
      </c>
      <c r="F17" s="11">
        <v>183998</v>
      </c>
      <c r="G17" s="11">
        <v>53281</v>
      </c>
      <c r="H17" s="11"/>
      <c r="I17" s="11"/>
      <c r="J17" s="11"/>
      <c r="K17" s="162"/>
      <c r="M17" s="77">
        <f>C17/C16</f>
        <v>1</v>
      </c>
      <c r="N17" s="37">
        <f>D17/D16</f>
        <v>1</v>
      </c>
      <c r="O17" s="18">
        <f>E17/E16</f>
        <v>1</v>
      </c>
      <c r="P17" s="18">
        <f>F17/F16</f>
        <v>1</v>
      </c>
      <c r="Q17" s="18">
        <f aca="true" t="shared" si="12" ref="Q17">G17/G16</f>
        <v>1</v>
      </c>
      <c r="R17" s="412"/>
      <c r="S17" s="173"/>
      <c r="T17" s="96"/>
      <c r="U17" s="78"/>
      <c r="W17" s="155"/>
      <c r="X17" s="104"/>
    </row>
    <row r="18" spans="1:24" ht="20.1" customHeight="1" thickBot="1">
      <c r="A18" s="5" t="s">
        <v>16</v>
      </c>
      <c r="B18" s="6"/>
      <c r="C18" s="13">
        <v>12210</v>
      </c>
      <c r="D18" s="14">
        <v>14609</v>
      </c>
      <c r="E18" s="14">
        <v>13775</v>
      </c>
      <c r="F18" s="14">
        <v>9955</v>
      </c>
      <c r="G18" s="14">
        <v>9151</v>
      </c>
      <c r="H18" s="14">
        <v>11208</v>
      </c>
      <c r="I18" s="14">
        <v>9149</v>
      </c>
      <c r="J18" s="14">
        <v>6899</v>
      </c>
      <c r="K18" s="161">
        <v>5354</v>
      </c>
      <c r="M18" s="135">
        <f>C18/C45</f>
        <v>0.0001450127444943376</v>
      </c>
      <c r="N18" s="261">
        <f>D18/D45</f>
        <v>0.00017256408471862995</v>
      </c>
      <c r="O18" s="21">
        <f>E18/E45</f>
        <v>0.00016004004823578008</v>
      </c>
      <c r="P18" s="21">
        <f>F18/F45</f>
        <v>0.0001095904140015399</v>
      </c>
      <c r="Q18" s="21">
        <f aca="true" t="shared" si="13" ref="Q18:R18">G18/G45</f>
        <v>9.679758860504414E-05</v>
      </c>
      <c r="R18" s="418">
        <f t="shared" si="13"/>
        <v>0.0001119894576433899</v>
      </c>
      <c r="S18" s="27">
        <f>I18/I45</f>
        <v>9.654080646616794E-05</v>
      </c>
      <c r="T18" s="20">
        <f>J18/J45</f>
        <v>0.00010007554623057963</v>
      </c>
      <c r="U18" s="235">
        <f>K18/K45</f>
        <v>8.072755764096887E-05</v>
      </c>
      <c r="W18" s="102">
        <f t="shared" si="2"/>
        <v>-0.22394549934773156</v>
      </c>
      <c r="X18" s="101">
        <f t="shared" si="3"/>
        <v>-0.0019347988589610756</v>
      </c>
    </row>
    <row r="19" spans="1:24" ht="20.1" customHeight="1">
      <c r="A19" s="24"/>
      <c r="B19" t="s">
        <v>91</v>
      </c>
      <c r="C19" s="10">
        <v>8251</v>
      </c>
      <c r="D19" s="11">
        <v>10349</v>
      </c>
      <c r="E19" s="11">
        <v>11059</v>
      </c>
      <c r="F19" s="11">
        <v>7035</v>
      </c>
      <c r="G19" s="11">
        <v>5145</v>
      </c>
      <c r="H19" s="11">
        <v>6418</v>
      </c>
      <c r="I19" s="11">
        <v>5560</v>
      </c>
      <c r="J19" s="11">
        <v>4417</v>
      </c>
      <c r="K19" s="162">
        <v>2539</v>
      </c>
      <c r="M19" s="77">
        <f>C19/C18</f>
        <v>0.6757575757575758</v>
      </c>
      <c r="N19" s="37">
        <f>D19/D18</f>
        <v>0.7083989321651037</v>
      </c>
      <c r="O19" s="18">
        <f>E19/E18</f>
        <v>0.8028312159709619</v>
      </c>
      <c r="P19" s="18">
        <f>F19/F18</f>
        <v>0.7066800602712205</v>
      </c>
      <c r="Q19" s="18">
        <f aca="true" t="shared" si="14" ref="Q19:R19">G19/G18</f>
        <v>0.562233635668233</v>
      </c>
      <c r="R19" s="412">
        <f t="shared" si="14"/>
        <v>0.5726266952177016</v>
      </c>
      <c r="S19" s="173">
        <f>I19/I18</f>
        <v>0.607716690348672</v>
      </c>
      <c r="T19" s="96">
        <f>J19/J18</f>
        <v>0.6402377156109581</v>
      </c>
      <c r="U19" s="78">
        <f>K19/K18</f>
        <v>0.47422487859544266</v>
      </c>
      <c r="W19" s="107">
        <f t="shared" si="2"/>
        <v>-0.4251754584559656</v>
      </c>
      <c r="X19" s="104">
        <f t="shared" si="3"/>
        <v>-16.601283701551544</v>
      </c>
    </row>
    <row r="20" spans="1:24" ht="20.1" customHeight="1" thickBot="1">
      <c r="A20" s="24"/>
      <c r="B20" t="s">
        <v>92</v>
      </c>
      <c r="C20" s="10">
        <v>3959</v>
      </c>
      <c r="D20" s="11">
        <v>4260</v>
      </c>
      <c r="E20" s="11">
        <v>2716</v>
      </c>
      <c r="F20" s="11">
        <v>2920</v>
      </c>
      <c r="G20" s="11">
        <v>4006</v>
      </c>
      <c r="H20" s="11">
        <v>4790</v>
      </c>
      <c r="I20" s="11">
        <v>3589</v>
      </c>
      <c r="J20" s="11">
        <v>2482</v>
      </c>
      <c r="K20" s="162">
        <v>2815</v>
      </c>
      <c r="M20" s="77">
        <f>C20/C18</f>
        <v>0.3242424242424242</v>
      </c>
      <c r="N20" s="37">
        <f>D20/D18</f>
        <v>0.2916010678348963</v>
      </c>
      <c r="O20" s="18">
        <f>E20/E18</f>
        <v>0.19716878402903812</v>
      </c>
      <c r="P20" s="18">
        <f>F20/F18</f>
        <v>0.2933199397287795</v>
      </c>
      <c r="Q20" s="18">
        <f aca="true" t="shared" si="15" ref="Q20:R20">G20/G18</f>
        <v>0.437766364331767</v>
      </c>
      <c r="R20" s="412">
        <f t="shared" si="15"/>
        <v>0.42737330478229835</v>
      </c>
      <c r="S20" s="173">
        <f>I20/I18</f>
        <v>0.392283309651328</v>
      </c>
      <c r="T20" s="96">
        <f>J20/J18</f>
        <v>0.3597622843890419</v>
      </c>
      <c r="U20" s="78">
        <f>K20/K18</f>
        <v>0.5257751214045573</v>
      </c>
      <c r="W20" s="105">
        <f t="shared" si="2"/>
        <v>0.13416599516518937</v>
      </c>
      <c r="X20" s="104">
        <f t="shared" si="3"/>
        <v>16.601283701551537</v>
      </c>
    </row>
    <row r="21" spans="1:24" ht="20.1" customHeight="1" thickBot="1">
      <c r="A21" s="5" t="s">
        <v>19</v>
      </c>
      <c r="B21" s="6"/>
      <c r="C21" s="13">
        <v>1041669</v>
      </c>
      <c r="D21" s="14">
        <v>717548</v>
      </c>
      <c r="E21" s="14">
        <v>967173</v>
      </c>
      <c r="F21" s="14">
        <v>806154</v>
      </c>
      <c r="G21" s="14">
        <v>478640</v>
      </c>
      <c r="H21" s="14">
        <v>349735</v>
      </c>
      <c r="I21" s="14">
        <v>312011</v>
      </c>
      <c r="J21" s="14">
        <v>224401</v>
      </c>
      <c r="K21" s="161">
        <v>303651</v>
      </c>
      <c r="M21" s="135">
        <f>C21/C45</f>
        <v>0.012371439848048497</v>
      </c>
      <c r="N21" s="261">
        <f>D21/D45</f>
        <v>0.008475803536291565</v>
      </c>
      <c r="O21" s="21">
        <f>E21/E45</f>
        <v>0.01123676323574186</v>
      </c>
      <c r="P21" s="21">
        <f>F21/F45</f>
        <v>0.008874610809542683</v>
      </c>
      <c r="Q21" s="21">
        <f aca="true" t="shared" si="16" ref="Q21:R21">G21/G45</f>
        <v>0.005062965556760827</v>
      </c>
      <c r="R21" s="418">
        <f t="shared" si="16"/>
        <v>0.003494524711715825</v>
      </c>
      <c r="S21" s="27">
        <f>I21/I45</f>
        <v>0.0032923591175336676</v>
      </c>
      <c r="T21" s="20">
        <f>J21/J45</f>
        <v>0.0032551170676457892</v>
      </c>
      <c r="U21" s="235">
        <f>K21/K45</f>
        <v>0.00457844669503882</v>
      </c>
      <c r="W21" s="102">
        <f t="shared" si="2"/>
        <v>0.35316241906230367</v>
      </c>
      <c r="X21" s="101">
        <f t="shared" si="3"/>
        <v>0.13233296273930306</v>
      </c>
    </row>
    <row r="22" spans="1:24" ht="20.1" customHeight="1">
      <c r="A22" s="24"/>
      <c r="B22" t="s">
        <v>91</v>
      </c>
      <c r="C22" s="10">
        <v>777575</v>
      </c>
      <c r="D22" s="11">
        <v>510815</v>
      </c>
      <c r="E22" s="11">
        <v>757052</v>
      </c>
      <c r="F22" s="11">
        <v>585717</v>
      </c>
      <c r="G22" s="11">
        <v>292042</v>
      </c>
      <c r="H22" s="11">
        <v>165330</v>
      </c>
      <c r="I22" s="11">
        <v>123455</v>
      </c>
      <c r="J22" s="11">
        <v>95670</v>
      </c>
      <c r="K22" s="162">
        <v>81726</v>
      </c>
      <c r="M22" s="77">
        <f>C22/C21</f>
        <v>0.7464703279064655</v>
      </c>
      <c r="N22" s="37">
        <f>D22/D21</f>
        <v>0.7118896575560102</v>
      </c>
      <c r="O22" s="18">
        <f>E22/E21</f>
        <v>0.7827472437712798</v>
      </c>
      <c r="P22" s="18">
        <f>F22/F21</f>
        <v>0.7265572086722885</v>
      </c>
      <c r="Q22" s="18">
        <f aca="true" t="shared" si="17" ref="Q22:R22">G22/G21</f>
        <v>0.6101495905064349</v>
      </c>
      <c r="R22" s="412">
        <f t="shared" si="17"/>
        <v>0.4727293522238266</v>
      </c>
      <c r="S22" s="173">
        <f>I22/I21</f>
        <v>0.3956751524785985</v>
      </c>
      <c r="T22" s="96">
        <f>J22/J21</f>
        <v>0.4263349985071368</v>
      </c>
      <c r="U22" s="78">
        <f>K22/K21</f>
        <v>0.2691445112975093</v>
      </c>
      <c r="W22" s="107">
        <f t="shared" si="2"/>
        <v>-0.14575101912825336</v>
      </c>
      <c r="X22" s="104">
        <f t="shared" si="3"/>
        <v>-15.719048720962746</v>
      </c>
    </row>
    <row r="23" spans="1:24" ht="20.1" customHeight="1" thickBot="1">
      <c r="A23" s="24"/>
      <c r="B23" t="s">
        <v>92</v>
      </c>
      <c r="C23" s="10">
        <v>264094</v>
      </c>
      <c r="D23" s="11">
        <v>206733</v>
      </c>
      <c r="E23" s="11">
        <v>210121</v>
      </c>
      <c r="F23" s="11">
        <v>220437</v>
      </c>
      <c r="G23" s="11">
        <v>186598</v>
      </c>
      <c r="H23" s="11">
        <v>184405</v>
      </c>
      <c r="I23" s="11">
        <v>188556</v>
      </c>
      <c r="J23" s="11">
        <v>128731</v>
      </c>
      <c r="K23" s="162">
        <v>221925</v>
      </c>
      <c r="M23" s="77">
        <f>C23/C21</f>
        <v>0.2535296720935345</v>
      </c>
      <c r="N23" s="37">
        <f>D23/D21</f>
        <v>0.2881103424439898</v>
      </c>
      <c r="O23" s="18">
        <f>E23/E21</f>
        <v>0.2172527562287202</v>
      </c>
      <c r="P23" s="18">
        <f>F23/F21</f>
        <v>0.2734427913277116</v>
      </c>
      <c r="Q23" s="18">
        <f aca="true" t="shared" si="18" ref="Q23:R23">G23/G21</f>
        <v>0.3898504094935651</v>
      </c>
      <c r="R23" s="412">
        <f t="shared" si="18"/>
        <v>0.5272706477761734</v>
      </c>
      <c r="S23" s="173">
        <f>I23/I21</f>
        <v>0.6043248475214015</v>
      </c>
      <c r="T23" s="96">
        <f>J23/J21</f>
        <v>0.5736650014928633</v>
      </c>
      <c r="U23" s="78">
        <f>K23/K21</f>
        <v>0.7308554887024907</v>
      </c>
      <c r="W23" s="105">
        <f t="shared" si="2"/>
        <v>0.7239437276180563</v>
      </c>
      <c r="X23" s="104">
        <f t="shared" si="3"/>
        <v>15.719048720962746</v>
      </c>
    </row>
    <row r="24" spans="1:24" ht="20.1" customHeight="1" thickBot="1">
      <c r="A24" s="5" t="s">
        <v>20</v>
      </c>
      <c r="B24" s="6"/>
      <c r="C24" s="13">
        <v>3608437</v>
      </c>
      <c r="D24" s="14">
        <v>4385682</v>
      </c>
      <c r="E24" s="14">
        <v>4504040</v>
      </c>
      <c r="F24" s="14">
        <v>4397791</v>
      </c>
      <c r="G24" s="14">
        <v>4263106</v>
      </c>
      <c r="H24" s="14">
        <v>4333103</v>
      </c>
      <c r="I24" s="14">
        <v>4292723</v>
      </c>
      <c r="J24" s="14">
        <v>3073486</v>
      </c>
      <c r="K24" s="161">
        <v>2660321</v>
      </c>
      <c r="M24" s="135">
        <f>C24/C45</f>
        <v>0.042855802842335304</v>
      </c>
      <c r="N24" s="261">
        <f>D24/D45</f>
        <v>0.051804449325550714</v>
      </c>
      <c r="O24" s="21">
        <f>E24/E45</f>
        <v>0.05232862278445611</v>
      </c>
      <c r="P24" s="21">
        <f>F24/F45</f>
        <v>0.04841343409163698</v>
      </c>
      <c r="Q24" s="21">
        <f aca="true" t="shared" si="19" ref="Q24:R24">G24/G45</f>
        <v>0.04509434824256314</v>
      </c>
      <c r="R24" s="418">
        <f t="shared" si="19"/>
        <v>0.04329602559626568</v>
      </c>
      <c r="S24" s="27">
        <f>I24/I45</f>
        <v>0.0452970751290707</v>
      </c>
      <c r="T24" s="20">
        <f>J24/J45</f>
        <v>0.04458338748833733</v>
      </c>
      <c r="U24" s="235">
        <f>K24/K45</f>
        <v>0.040112293027825915</v>
      </c>
      <c r="W24" s="102">
        <f t="shared" si="2"/>
        <v>-0.1344287886783932</v>
      </c>
      <c r="X24" s="101">
        <f t="shared" si="3"/>
        <v>-0.44710944605114156</v>
      </c>
    </row>
    <row r="25" spans="1:24" ht="20.1" customHeight="1">
      <c r="A25" s="24"/>
      <c r="B25" t="s">
        <v>91</v>
      </c>
      <c r="C25" s="10">
        <v>914613</v>
      </c>
      <c r="D25" s="11">
        <v>1469477</v>
      </c>
      <c r="E25" s="11">
        <v>1744737</v>
      </c>
      <c r="F25" s="11">
        <v>1579137</v>
      </c>
      <c r="G25" s="11">
        <v>1231763</v>
      </c>
      <c r="H25" s="11">
        <v>1090887</v>
      </c>
      <c r="I25" s="11">
        <v>945474</v>
      </c>
      <c r="J25" s="11">
        <v>715398</v>
      </c>
      <c r="K25" s="162">
        <v>535331</v>
      </c>
      <c r="M25" s="77">
        <f>C25/C24</f>
        <v>0.2534651429413899</v>
      </c>
      <c r="N25" s="37">
        <f>D25/D24</f>
        <v>0.33506236886304114</v>
      </c>
      <c r="O25" s="18">
        <f>E25/E24</f>
        <v>0.38737155975524196</v>
      </c>
      <c r="P25" s="18">
        <f>F25/F24</f>
        <v>0.3590750447213158</v>
      </c>
      <c r="Q25" s="18">
        <f aca="true" t="shared" si="20" ref="Q25:R25">G25/G24</f>
        <v>0.2889355788948246</v>
      </c>
      <c r="R25" s="412">
        <f t="shared" si="20"/>
        <v>0.2517565356743193</v>
      </c>
      <c r="S25" s="173">
        <f>I25/I24</f>
        <v>0.22025040982145833</v>
      </c>
      <c r="T25" s="96">
        <f>J25/J24</f>
        <v>0.2327643594276987</v>
      </c>
      <c r="U25" s="78">
        <f>K25/K24</f>
        <v>0.20122797211313972</v>
      </c>
      <c r="W25" s="107">
        <f t="shared" si="2"/>
        <v>-0.25170184987936783</v>
      </c>
      <c r="X25" s="104">
        <f t="shared" si="3"/>
        <v>-3.153638731455899</v>
      </c>
    </row>
    <row r="26" spans="1:24" ht="20.1" customHeight="1" thickBot="1">
      <c r="A26" s="24"/>
      <c r="B26" t="s">
        <v>92</v>
      </c>
      <c r="C26" s="10">
        <v>2693824</v>
      </c>
      <c r="D26" s="11">
        <v>2916205</v>
      </c>
      <c r="E26" s="11">
        <v>2759303</v>
      </c>
      <c r="F26" s="11">
        <v>2818654</v>
      </c>
      <c r="G26" s="11">
        <v>3031343</v>
      </c>
      <c r="H26" s="11">
        <v>3242216</v>
      </c>
      <c r="I26" s="11">
        <v>3347249</v>
      </c>
      <c r="J26" s="11">
        <v>2358088</v>
      </c>
      <c r="K26" s="162">
        <v>2124990</v>
      </c>
      <c r="M26" s="77">
        <f>C26/C24</f>
        <v>0.7465348570586101</v>
      </c>
      <c r="N26" s="37">
        <f>D26/D24</f>
        <v>0.6649376311369588</v>
      </c>
      <c r="O26" s="18">
        <f>E26/E24</f>
        <v>0.612628440244758</v>
      </c>
      <c r="P26" s="18">
        <f>F26/F24</f>
        <v>0.6409249552786842</v>
      </c>
      <c r="Q26" s="18">
        <f aca="true" t="shared" si="21" ref="Q26:R26">G26/G24</f>
        <v>0.7110644211051754</v>
      </c>
      <c r="R26" s="412">
        <f t="shared" si="21"/>
        <v>0.7482434643256807</v>
      </c>
      <c r="S26" s="173">
        <f>I26/I24</f>
        <v>0.7797495901785417</v>
      </c>
      <c r="T26" s="96">
        <f>J26/J24</f>
        <v>0.7672356405723013</v>
      </c>
      <c r="U26" s="78">
        <f>K26/K24</f>
        <v>0.7987720278868603</v>
      </c>
      <c r="W26" s="105">
        <f t="shared" si="2"/>
        <v>-0.09885042458127093</v>
      </c>
      <c r="X26" s="104">
        <f t="shared" si="3"/>
        <v>3.153638731455899</v>
      </c>
    </row>
    <row r="27" spans="1:24" ht="20.1" customHeight="1" thickBot="1">
      <c r="A27" s="5" t="s">
        <v>86</v>
      </c>
      <c r="B27" s="6"/>
      <c r="C27" s="13">
        <v>255998</v>
      </c>
      <c r="D27" s="14">
        <v>249482</v>
      </c>
      <c r="E27" s="14">
        <v>246420</v>
      </c>
      <c r="F27" s="14">
        <v>310524</v>
      </c>
      <c r="G27" s="14">
        <v>400100</v>
      </c>
      <c r="H27" s="14">
        <v>609201</v>
      </c>
      <c r="I27" s="14">
        <v>691904</v>
      </c>
      <c r="J27" s="14">
        <v>494379</v>
      </c>
      <c r="K27" s="161">
        <v>603312</v>
      </c>
      <c r="M27" s="135">
        <f>C27/C45</f>
        <v>0.0030403744934530247</v>
      </c>
      <c r="N27" s="261">
        <f>D27/D45</f>
        <v>0.0029469253873484315</v>
      </c>
      <c r="O27" s="21">
        <f>E27/E45</f>
        <v>0.002862945095191356</v>
      </c>
      <c r="P27" s="21">
        <f>F27/F45</f>
        <v>0.0034184282990873107</v>
      </c>
      <c r="Q27" s="21">
        <f aca="true" t="shared" si="22" ref="Q27:R27">G27/G45</f>
        <v>0.004232183936277801</v>
      </c>
      <c r="R27" s="418">
        <f t="shared" si="22"/>
        <v>0.006087088649697606</v>
      </c>
      <c r="S27" s="27">
        <f>I27/I45</f>
        <v>0.007301013242667774</v>
      </c>
      <c r="T27" s="20">
        <f>J27/J45</f>
        <v>0.0071713651934958295</v>
      </c>
      <c r="U27" s="235">
        <f>K27/K45</f>
        <v>0.009096732210588012</v>
      </c>
      <c r="W27" s="102">
        <f t="shared" si="2"/>
        <v>0.22034309709757088</v>
      </c>
      <c r="X27" s="101">
        <f t="shared" si="3"/>
        <v>0.19253670170921827</v>
      </c>
    </row>
    <row r="28" spans="1:24" ht="20.1" customHeight="1">
      <c r="A28" s="24"/>
      <c r="B28" t="s">
        <v>91</v>
      </c>
      <c r="C28" s="10">
        <v>99989</v>
      </c>
      <c r="D28" s="11">
        <v>79959</v>
      </c>
      <c r="E28" s="11">
        <v>111398</v>
      </c>
      <c r="F28" s="11">
        <v>185264</v>
      </c>
      <c r="G28" s="11">
        <v>225504</v>
      </c>
      <c r="H28" s="11">
        <v>319766</v>
      </c>
      <c r="I28" s="11">
        <v>335818</v>
      </c>
      <c r="J28" s="11">
        <v>249056</v>
      </c>
      <c r="K28" s="162">
        <v>320828</v>
      </c>
      <c r="M28" s="77">
        <f>C28/C27</f>
        <v>0.39058508269595854</v>
      </c>
      <c r="N28" s="37">
        <f>D28/D27</f>
        <v>0.32050007615779896</v>
      </c>
      <c r="O28" s="18">
        <f>E28/E27</f>
        <v>0.45206557909260614</v>
      </c>
      <c r="P28" s="18">
        <f>F28/F27</f>
        <v>0.5966173307055171</v>
      </c>
      <c r="Q28" s="18">
        <f aca="true" t="shared" si="23" ref="Q28:R28">G28/G27</f>
        <v>0.5636190952261935</v>
      </c>
      <c r="R28" s="412">
        <f t="shared" si="23"/>
        <v>0.5248940825770149</v>
      </c>
      <c r="S28" s="173">
        <f>I28/I27</f>
        <v>0.4853534594394598</v>
      </c>
      <c r="T28" s="96">
        <f>J28/J27</f>
        <v>0.5037754435362344</v>
      </c>
      <c r="U28" s="78">
        <f>K28/K27</f>
        <v>0.5317779192192431</v>
      </c>
      <c r="W28" s="107">
        <f t="shared" si="2"/>
        <v>0.28817615315431067</v>
      </c>
      <c r="X28" s="104">
        <f t="shared" si="3"/>
        <v>2.800247568300873</v>
      </c>
    </row>
    <row r="29" spans="1:24" ht="20.1" customHeight="1" thickBot="1">
      <c r="A29" s="24"/>
      <c r="B29" t="s">
        <v>92</v>
      </c>
      <c r="C29" s="10">
        <v>156009</v>
      </c>
      <c r="D29" s="11">
        <v>169523</v>
      </c>
      <c r="E29" s="11">
        <v>135022</v>
      </c>
      <c r="F29" s="11">
        <v>125260</v>
      </c>
      <c r="G29" s="11">
        <v>174596</v>
      </c>
      <c r="H29" s="11">
        <v>289435</v>
      </c>
      <c r="I29" s="11">
        <v>356086</v>
      </c>
      <c r="J29" s="11">
        <v>245323</v>
      </c>
      <c r="K29" s="162">
        <v>282484</v>
      </c>
      <c r="M29" s="77">
        <f>C29/C27</f>
        <v>0.6094149173040414</v>
      </c>
      <c r="N29" s="37">
        <f>D29/D27</f>
        <v>0.679499923842201</v>
      </c>
      <c r="O29" s="18">
        <f>E29/E27</f>
        <v>0.5479344209073939</v>
      </c>
      <c r="P29" s="18">
        <f>F29/F27</f>
        <v>0.40338266929448285</v>
      </c>
      <c r="Q29" s="18">
        <f aca="true" t="shared" si="24" ref="Q29:R29">G29/G27</f>
        <v>0.43638090477380653</v>
      </c>
      <c r="R29" s="412">
        <f t="shared" si="24"/>
        <v>0.4751059174229852</v>
      </c>
      <c r="S29" s="173">
        <f>I29/I27</f>
        <v>0.5146465405605402</v>
      </c>
      <c r="T29" s="96">
        <f>J29/J27</f>
        <v>0.4962245564637657</v>
      </c>
      <c r="U29" s="78">
        <f>K29/K27</f>
        <v>0.4682220807807569</v>
      </c>
      <c r="W29" s="105">
        <f t="shared" si="2"/>
        <v>0.15147784757238417</v>
      </c>
      <c r="X29" s="104">
        <f t="shared" si="3"/>
        <v>-2.800247568300879</v>
      </c>
    </row>
    <row r="30" spans="1:24" ht="20.1" customHeight="1" thickBot="1">
      <c r="A30" s="5" t="s">
        <v>9</v>
      </c>
      <c r="B30" s="6"/>
      <c r="C30" s="13">
        <v>2984288</v>
      </c>
      <c r="D30" s="14">
        <v>3836769</v>
      </c>
      <c r="E30" s="14">
        <v>4461888</v>
      </c>
      <c r="F30" s="14">
        <v>4418467</v>
      </c>
      <c r="G30" s="14">
        <v>4329174</v>
      </c>
      <c r="H30" s="14">
        <v>4501098</v>
      </c>
      <c r="I30" s="14">
        <v>4174004</v>
      </c>
      <c r="J30" s="14">
        <v>2917444</v>
      </c>
      <c r="K30" s="161">
        <v>2701439</v>
      </c>
      <c r="M30" s="135">
        <f>C30/C45</f>
        <v>0.035443062509542815</v>
      </c>
      <c r="N30" s="261">
        <f>D30/D45</f>
        <v>0.04532059215290664</v>
      </c>
      <c r="O30" s="21">
        <f>E30/E45</f>
        <v>0.05183889442777846</v>
      </c>
      <c r="P30" s="21">
        <f>F30/F45</f>
        <v>0.04864104749192787</v>
      </c>
      <c r="Q30" s="21">
        <f aca="true" t="shared" si="25" ref="Q30:R30">G30/G45</f>
        <v>0.0457932033495414</v>
      </c>
      <c r="R30" s="418">
        <f t="shared" si="25"/>
        <v>0.044974618470712616</v>
      </c>
      <c r="S30" s="27">
        <f>I30/I45</f>
        <v>0.0440443449943175</v>
      </c>
      <c r="T30" s="20">
        <f>J30/J45</f>
        <v>0.04231987272026774</v>
      </c>
      <c r="U30" s="235">
        <f>K30/K45</f>
        <v>0.04073226981435587</v>
      </c>
      <c r="W30" s="102">
        <f t="shared" si="2"/>
        <v>-0.07403912465843389</v>
      </c>
      <c r="X30" s="101">
        <f t="shared" si="3"/>
        <v>-0.15876029059118738</v>
      </c>
    </row>
    <row r="31" spans="1:24" ht="20.1" customHeight="1">
      <c r="A31" s="24"/>
      <c r="B31" t="s">
        <v>91</v>
      </c>
      <c r="C31" s="10">
        <v>2925358</v>
      </c>
      <c r="D31" s="11">
        <v>3769635</v>
      </c>
      <c r="E31" s="11">
        <v>4394172</v>
      </c>
      <c r="F31" s="11">
        <v>4311827</v>
      </c>
      <c r="G31" s="11">
        <v>4215431</v>
      </c>
      <c r="H31" s="11">
        <v>4392626</v>
      </c>
      <c r="I31" s="11">
        <v>4067569</v>
      </c>
      <c r="J31" s="11">
        <v>2840591</v>
      </c>
      <c r="K31" s="162">
        <v>2633823</v>
      </c>
      <c r="M31" s="77">
        <f>C31/C30</f>
        <v>0.9802532463354743</v>
      </c>
      <c r="N31" s="37">
        <f>D31/D30</f>
        <v>0.9825024649646616</v>
      </c>
      <c r="O31" s="18">
        <f>E31/E30</f>
        <v>0.9848234648650974</v>
      </c>
      <c r="P31" s="18">
        <f>F31/F30</f>
        <v>0.9758649323396553</v>
      </c>
      <c r="Q31" s="18">
        <f aca="true" t="shared" si="26" ref="Q31:R31">G31/G30</f>
        <v>0.9737263967676051</v>
      </c>
      <c r="R31" s="412">
        <f t="shared" si="26"/>
        <v>0.9759009912692415</v>
      </c>
      <c r="S31" s="173">
        <f>I31/I30</f>
        <v>0.9745005035931925</v>
      </c>
      <c r="T31" s="96">
        <f>J31/J30</f>
        <v>0.973657420673713</v>
      </c>
      <c r="U31" s="78">
        <f>K31/K30</f>
        <v>0.9749703768991267</v>
      </c>
      <c r="W31" s="107">
        <f t="shared" si="2"/>
        <v>-0.07279048620515942</v>
      </c>
      <c r="X31" s="104">
        <f t="shared" si="3"/>
        <v>0.13129562254137195</v>
      </c>
    </row>
    <row r="32" spans="1:24" ht="20.1" customHeight="1" thickBot="1">
      <c r="A32" s="24"/>
      <c r="B32" t="s">
        <v>92</v>
      </c>
      <c r="C32" s="10">
        <v>58930</v>
      </c>
      <c r="D32" s="11">
        <v>67134</v>
      </c>
      <c r="E32" s="11">
        <v>67716</v>
      </c>
      <c r="F32" s="11">
        <v>106640</v>
      </c>
      <c r="G32" s="11">
        <v>113743</v>
      </c>
      <c r="H32" s="11">
        <v>108472</v>
      </c>
      <c r="I32" s="11">
        <v>106435</v>
      </c>
      <c r="J32" s="11">
        <v>76853</v>
      </c>
      <c r="K32" s="162">
        <v>67616</v>
      </c>
      <c r="M32" s="77">
        <f>C32/C30</f>
        <v>0.019746753664525676</v>
      </c>
      <c r="N32" s="37">
        <f>D32/D30</f>
        <v>0.017497535035338328</v>
      </c>
      <c r="O32" s="18">
        <f>E32/E30</f>
        <v>0.015176535134902535</v>
      </c>
      <c r="P32" s="18">
        <f>F32/F30</f>
        <v>0.02413506766034464</v>
      </c>
      <c r="Q32" s="18">
        <f aca="true" t="shared" si="27" ref="Q32:R32">G32/G30</f>
        <v>0.02627360323239491</v>
      </c>
      <c r="R32" s="412">
        <f t="shared" si="27"/>
        <v>0.024099008730758584</v>
      </c>
      <c r="S32" s="173">
        <f>I32/I30</f>
        <v>0.02549949640680747</v>
      </c>
      <c r="T32" s="96">
        <f>J32/J30</f>
        <v>0.02634257932628698</v>
      </c>
      <c r="U32" s="78">
        <f>K32/K30</f>
        <v>0.025029623100873276</v>
      </c>
      <c r="W32" s="105">
        <f t="shared" si="2"/>
        <v>-0.12019049353961458</v>
      </c>
      <c r="X32" s="104">
        <f t="shared" si="3"/>
        <v>-0.13129562254137056</v>
      </c>
    </row>
    <row r="33" spans="1:24" ht="20.1" customHeight="1" thickBot="1">
      <c r="A33" s="5" t="s">
        <v>12</v>
      </c>
      <c r="B33" s="6"/>
      <c r="C33" s="13">
        <v>3400350</v>
      </c>
      <c r="D33" s="14">
        <v>3567078</v>
      </c>
      <c r="E33" s="14">
        <v>3607751</v>
      </c>
      <c r="F33" s="14">
        <v>6477360</v>
      </c>
      <c r="G33" s="14">
        <v>6887825</v>
      </c>
      <c r="H33" s="14">
        <v>6921481</v>
      </c>
      <c r="I33" s="14">
        <v>6181625</v>
      </c>
      <c r="J33" s="14">
        <v>4617391</v>
      </c>
      <c r="K33" s="161">
        <v>3872492</v>
      </c>
      <c r="M33" s="135">
        <f>C33/C45</f>
        <v>0.040384446006660184</v>
      </c>
      <c r="N33" s="261">
        <f>D33/D45</f>
        <v>0.042134954493118014</v>
      </c>
      <c r="O33" s="21">
        <f>E33/E45</f>
        <v>0.04191540065790808</v>
      </c>
      <c r="P33" s="21">
        <f>F33/F45</f>
        <v>0.07130653581486836</v>
      </c>
      <c r="Q33" s="21">
        <f aca="true" t="shared" si="28" ref="Q33:R33">G33/G45</f>
        <v>0.0728581412669149</v>
      </c>
      <c r="R33" s="418">
        <f t="shared" si="28"/>
        <v>0.06915889572439578</v>
      </c>
      <c r="S33" s="27">
        <f>I33/I45</f>
        <v>0.06522888433396277</v>
      </c>
      <c r="T33" s="20">
        <f>J33/J45</f>
        <v>0.06697897180535763</v>
      </c>
      <c r="U33" s="235">
        <f>K33/K45</f>
        <v>0.05838939505868339</v>
      </c>
      <c r="W33" s="102">
        <f t="shared" si="2"/>
        <v>-0.16132465281800912</v>
      </c>
      <c r="X33" s="101">
        <f t="shared" si="3"/>
        <v>-0.8589576746674238</v>
      </c>
    </row>
    <row r="34" spans="1:24" ht="20.1" customHeight="1">
      <c r="A34" s="24"/>
      <c r="B34" t="s">
        <v>91</v>
      </c>
      <c r="C34" s="10">
        <v>3034857</v>
      </c>
      <c r="D34" s="11">
        <v>3227613</v>
      </c>
      <c r="E34" s="11">
        <v>3272966</v>
      </c>
      <c r="F34" s="11">
        <v>6083618</v>
      </c>
      <c r="G34" s="11">
        <v>6480584</v>
      </c>
      <c r="H34" s="11">
        <v>6529149</v>
      </c>
      <c r="I34" s="11">
        <v>5859747</v>
      </c>
      <c r="J34" s="11">
        <v>4403078</v>
      </c>
      <c r="K34" s="162">
        <v>3636678</v>
      </c>
      <c r="M34" s="77">
        <f>C34/C33</f>
        <v>0.8925131236490361</v>
      </c>
      <c r="N34" s="37">
        <f>D34/D33</f>
        <v>0.9048338724300394</v>
      </c>
      <c r="O34" s="18">
        <f>E34/E33</f>
        <v>0.9072039616924782</v>
      </c>
      <c r="P34" s="18">
        <f>F34/F33</f>
        <v>0.939212580434004</v>
      </c>
      <c r="Q34" s="18">
        <f aca="true" t="shared" si="29" ref="Q34:R34">G34/G33</f>
        <v>0.9408752400068237</v>
      </c>
      <c r="R34" s="412">
        <f t="shared" si="29"/>
        <v>0.9433167554747315</v>
      </c>
      <c r="S34" s="173">
        <f>I34/I33</f>
        <v>0.9479298728085253</v>
      </c>
      <c r="T34" s="96">
        <f>J34/J33</f>
        <v>0.95358569373917</v>
      </c>
      <c r="U34" s="78">
        <f>K34/K33</f>
        <v>0.9391053616121092</v>
      </c>
      <c r="W34" s="107">
        <f t="shared" si="2"/>
        <v>-0.1740600552613422</v>
      </c>
      <c r="X34" s="104">
        <f t="shared" si="3"/>
        <v>-1.448033212706079</v>
      </c>
    </row>
    <row r="35" spans="1:24" ht="20.1" customHeight="1" thickBot="1">
      <c r="A35" s="24"/>
      <c r="B35" t="s">
        <v>92</v>
      </c>
      <c r="C35" s="10">
        <v>365493</v>
      </c>
      <c r="D35" s="11">
        <v>339465</v>
      </c>
      <c r="E35" s="11">
        <v>334785</v>
      </c>
      <c r="F35" s="11">
        <v>393742</v>
      </c>
      <c r="G35" s="11">
        <v>407241</v>
      </c>
      <c r="H35" s="11">
        <v>392332</v>
      </c>
      <c r="I35" s="11">
        <v>321878</v>
      </c>
      <c r="J35" s="11">
        <v>214313</v>
      </c>
      <c r="K35" s="162">
        <v>235814</v>
      </c>
      <c r="M35" s="77">
        <f>C35/C33</f>
        <v>0.10748687635096388</v>
      </c>
      <c r="N35" s="37">
        <f>D35/D33</f>
        <v>0.09516612756996062</v>
      </c>
      <c r="O35" s="18">
        <f>E35/E33</f>
        <v>0.09279603830752178</v>
      </c>
      <c r="P35" s="18">
        <f>F35/F33</f>
        <v>0.06078741956599602</v>
      </c>
      <c r="Q35" s="18">
        <f aca="true" t="shared" si="30" ref="Q35:R35">G35/G33</f>
        <v>0.059124759993176366</v>
      </c>
      <c r="R35" s="412">
        <f t="shared" si="30"/>
        <v>0.05668324452526851</v>
      </c>
      <c r="S35" s="173">
        <f>I35/I33</f>
        <v>0.05207012719147473</v>
      </c>
      <c r="T35" s="96">
        <f>J35/J33</f>
        <v>0.04641430626082998</v>
      </c>
      <c r="U35" s="78">
        <f>K35/K33</f>
        <v>0.0608946383878908</v>
      </c>
      <c r="W35" s="105">
        <f t="shared" si="2"/>
        <v>0.1003252252546509</v>
      </c>
      <c r="X35" s="104">
        <f t="shared" si="3"/>
        <v>1.4480332127060818</v>
      </c>
    </row>
    <row r="36" spans="1:24" ht="20.1" customHeight="1" thickBot="1">
      <c r="A36" s="5" t="s">
        <v>11</v>
      </c>
      <c r="B36" s="6"/>
      <c r="C36" s="13">
        <v>12390972</v>
      </c>
      <c r="D36" s="14">
        <v>13197036</v>
      </c>
      <c r="E36" s="14">
        <v>15907244</v>
      </c>
      <c r="F36" s="14">
        <v>17610905</v>
      </c>
      <c r="G36" s="14">
        <v>19064159</v>
      </c>
      <c r="H36" s="14">
        <v>20499399</v>
      </c>
      <c r="I36" s="14">
        <v>18972825</v>
      </c>
      <c r="J36" s="14">
        <v>13858200</v>
      </c>
      <c r="K36" s="161">
        <v>13945821</v>
      </c>
      <c r="M36" s="135">
        <f>C36/C45</f>
        <v>0.14716206852354555</v>
      </c>
      <c r="N36" s="261">
        <f>D36/D45</f>
        <v>0.15588571691004238</v>
      </c>
      <c r="O36" s="21">
        <f>E36/E45</f>
        <v>0.18481278381548627</v>
      </c>
      <c r="P36" s="21">
        <f>F36/F45</f>
        <v>0.19387105674452929</v>
      </c>
      <c r="Q36" s="21">
        <f aca="true" t="shared" si="31" ref="Q36:R36">G36/G45</f>
        <v>0.2016571544075128</v>
      </c>
      <c r="R36" s="418">
        <f t="shared" si="31"/>
        <v>0.20482838829634628</v>
      </c>
      <c r="S36" s="27">
        <f>I36/I45</f>
        <v>0.20020240752448057</v>
      </c>
      <c r="T36" s="20">
        <f>J36/J45</f>
        <v>0.20102434190065496</v>
      </c>
      <c r="U36" s="235">
        <f>K36/K45</f>
        <v>0.21027494744642028</v>
      </c>
      <c r="W36" s="102">
        <f t="shared" si="2"/>
        <v>0.006322682599471793</v>
      </c>
      <c r="X36" s="101">
        <f t="shared" si="3"/>
        <v>0.9250605545765317</v>
      </c>
    </row>
    <row r="37" spans="1:24" ht="20.1" customHeight="1">
      <c r="A37" s="24"/>
      <c r="B37" t="s">
        <v>91</v>
      </c>
      <c r="C37" s="10">
        <v>10817653</v>
      </c>
      <c r="D37" s="11">
        <v>11445768</v>
      </c>
      <c r="E37" s="11">
        <v>13933215</v>
      </c>
      <c r="F37" s="11">
        <v>15305327</v>
      </c>
      <c r="G37" s="11">
        <v>16584484</v>
      </c>
      <c r="H37" s="11">
        <v>17817522</v>
      </c>
      <c r="I37" s="11">
        <v>16430590</v>
      </c>
      <c r="J37" s="11">
        <v>11978312</v>
      </c>
      <c r="K37" s="162">
        <v>12060874</v>
      </c>
      <c r="M37" s="77">
        <f>C37/C36</f>
        <v>0.8730269909414693</v>
      </c>
      <c r="N37" s="37">
        <f>D37/D36</f>
        <v>0.8672983842735597</v>
      </c>
      <c r="O37" s="18">
        <f>E37/E36</f>
        <v>0.8759037706343098</v>
      </c>
      <c r="P37" s="18">
        <f>F37/F36</f>
        <v>0.8690823668630318</v>
      </c>
      <c r="Q37" s="18">
        <f aca="true" t="shared" si="32" ref="Q37:R37">G37/G36</f>
        <v>0.8699300084519858</v>
      </c>
      <c r="R37" s="412">
        <f t="shared" si="32"/>
        <v>0.8691728962395434</v>
      </c>
      <c r="S37" s="173">
        <f>I37/I36</f>
        <v>0.8660065119453745</v>
      </c>
      <c r="T37" s="96">
        <f>J37/J36</f>
        <v>0.864348328065694</v>
      </c>
      <c r="U37" s="78">
        <f>K37/K36</f>
        <v>0.8648378607469578</v>
      </c>
      <c r="W37" s="107">
        <f t="shared" si="2"/>
        <v>0.006892623935659716</v>
      </c>
      <c r="X37" s="104">
        <f t="shared" si="3"/>
        <v>0.04895326812638379</v>
      </c>
    </row>
    <row r="38" spans="1:24" ht="20.1" customHeight="1" thickBot="1">
      <c r="A38" s="24"/>
      <c r="B38" t="s">
        <v>92</v>
      </c>
      <c r="C38" s="10">
        <v>1573319</v>
      </c>
      <c r="D38" s="11">
        <v>1751268</v>
      </c>
      <c r="E38" s="11">
        <v>1974029</v>
      </c>
      <c r="F38" s="11">
        <v>2305578</v>
      </c>
      <c r="G38" s="11">
        <v>2479675</v>
      </c>
      <c r="H38" s="11">
        <v>2681877</v>
      </c>
      <c r="I38" s="11">
        <v>2542235</v>
      </c>
      <c r="J38" s="11">
        <v>1879888</v>
      </c>
      <c r="K38" s="162">
        <v>1884947</v>
      </c>
      <c r="M38" s="77">
        <f>C38/C36</f>
        <v>0.12697300905853068</v>
      </c>
      <c r="N38" s="37">
        <f>D38/D36</f>
        <v>0.1327016157264404</v>
      </c>
      <c r="O38" s="18">
        <f>E38/E36</f>
        <v>0.12409622936569024</v>
      </c>
      <c r="P38" s="18">
        <f>F38/F36</f>
        <v>0.13091763313696825</v>
      </c>
      <c r="Q38" s="18">
        <f aca="true" t="shared" si="33" ref="Q38:R38">G38/G36</f>
        <v>0.13006999154801427</v>
      </c>
      <c r="R38" s="412">
        <f t="shared" si="33"/>
        <v>0.1308271037604566</v>
      </c>
      <c r="S38" s="173">
        <f>I38/I36</f>
        <v>0.1339934880546255</v>
      </c>
      <c r="T38" s="96">
        <f>J38/J36</f>
        <v>0.13565167193430605</v>
      </c>
      <c r="U38" s="78">
        <f>K38/K36</f>
        <v>0.13516213925304219</v>
      </c>
      <c r="W38" s="105">
        <f t="shared" si="2"/>
        <v>0.0026911177687181363</v>
      </c>
      <c r="X38" s="104">
        <f t="shared" si="3"/>
        <v>-0.04895326812638656</v>
      </c>
    </row>
    <row r="39" spans="1:24" ht="20.1" customHeight="1" thickBot="1">
      <c r="A39" s="5" t="s">
        <v>6</v>
      </c>
      <c r="B39" s="6"/>
      <c r="C39" s="13">
        <v>37960402</v>
      </c>
      <c r="D39" s="14">
        <v>34839265</v>
      </c>
      <c r="E39" s="14">
        <v>32218645</v>
      </c>
      <c r="F39" s="14">
        <v>32597080</v>
      </c>
      <c r="G39" s="14">
        <v>32595947</v>
      </c>
      <c r="H39" s="14">
        <v>34535658</v>
      </c>
      <c r="I39" s="14">
        <v>32720898</v>
      </c>
      <c r="J39" s="14">
        <v>23287404</v>
      </c>
      <c r="K39" s="161">
        <v>22633366</v>
      </c>
      <c r="M39" s="135">
        <f>C39/C45</f>
        <v>0.45083882687373805</v>
      </c>
      <c r="N39" s="261">
        <f>D39/D45</f>
        <v>0.4115275430895201</v>
      </c>
      <c r="O39" s="21">
        <f>E39/E45</f>
        <v>0.37432112521898186</v>
      </c>
      <c r="P39" s="21">
        <f>F39/F45</f>
        <v>0.3588475632788866</v>
      </c>
      <c r="Q39" s="21">
        <f aca="true" t="shared" si="34" ref="Q39:R39">G39/G45</f>
        <v>0.34479390972547513</v>
      </c>
      <c r="R39" s="418">
        <f t="shared" si="34"/>
        <v>0.34507758822069945</v>
      </c>
      <c r="S39" s="27">
        <f>I39/I45</f>
        <v>0.3452729130196985</v>
      </c>
      <c r="T39" s="20">
        <f>J39/J45</f>
        <v>0.33780253306162994</v>
      </c>
      <c r="U39" s="235">
        <f>K39/K45</f>
        <v>0.3412656627519883</v>
      </c>
      <c r="W39" s="102">
        <f t="shared" si="2"/>
        <v>-0.02808548346565379</v>
      </c>
      <c r="X39" s="130">
        <f t="shared" si="3"/>
        <v>0.34631296903583353</v>
      </c>
    </row>
    <row r="40" spans="1:24" ht="20.1" customHeight="1">
      <c r="A40" s="24"/>
      <c r="B40" t="s">
        <v>91</v>
      </c>
      <c r="C40" s="10">
        <v>26995721</v>
      </c>
      <c r="D40" s="11">
        <v>25179495</v>
      </c>
      <c r="E40" s="11">
        <v>24074185</v>
      </c>
      <c r="F40" s="11">
        <v>24662414</v>
      </c>
      <c r="G40" s="11">
        <v>24902353</v>
      </c>
      <c r="H40" s="11">
        <v>26397214</v>
      </c>
      <c r="I40" s="11">
        <v>24709090</v>
      </c>
      <c r="J40" s="11">
        <v>17775340</v>
      </c>
      <c r="K40" s="162">
        <v>16988385</v>
      </c>
      <c r="M40" s="77">
        <f>C40/C39</f>
        <v>0.711154771227133</v>
      </c>
      <c r="N40" s="37">
        <f>D40/D39</f>
        <v>0.7227332436548245</v>
      </c>
      <c r="O40" s="18">
        <f>E40/E39</f>
        <v>0.7472128328177675</v>
      </c>
      <c r="P40" s="18">
        <f>F40/F39</f>
        <v>0.7565835344760942</v>
      </c>
      <c r="Q40" s="18">
        <f aca="true" t="shared" si="35" ref="Q40:R40">G40/G39</f>
        <v>0.7639708396875231</v>
      </c>
      <c r="R40" s="412">
        <f t="shared" si="35"/>
        <v>0.7643466355845892</v>
      </c>
      <c r="S40" s="173">
        <f>I40/I39</f>
        <v>0.7551470622841708</v>
      </c>
      <c r="T40" s="96">
        <f>J40/J39</f>
        <v>0.7633027708885026</v>
      </c>
      <c r="U40" s="78">
        <f>K40/K39</f>
        <v>0.7505903010625994</v>
      </c>
      <c r="W40" s="107">
        <f t="shared" si="2"/>
        <v>-0.044272289587709714</v>
      </c>
      <c r="X40" s="104">
        <f t="shared" si="3"/>
        <v>-1.2712469825903239</v>
      </c>
    </row>
    <row r="41" spans="1:24" ht="20.1" customHeight="1" thickBot="1">
      <c r="A41" s="24"/>
      <c r="B41" t="s">
        <v>92</v>
      </c>
      <c r="C41" s="10">
        <v>10964681</v>
      </c>
      <c r="D41" s="11">
        <v>9659770</v>
      </c>
      <c r="E41" s="11">
        <v>8144460</v>
      </c>
      <c r="F41" s="11">
        <v>7934666</v>
      </c>
      <c r="G41" s="11">
        <v>7693594</v>
      </c>
      <c r="H41" s="11">
        <v>8138444</v>
      </c>
      <c r="I41" s="11">
        <v>8011808</v>
      </c>
      <c r="J41" s="11">
        <v>5512064</v>
      </c>
      <c r="K41" s="162">
        <v>5644981</v>
      </c>
      <c r="M41" s="77">
        <f>C41/C39</f>
        <v>0.28884522877286706</v>
      </c>
      <c r="N41" s="37">
        <f>D41/D39</f>
        <v>0.2772667563451755</v>
      </c>
      <c r="O41" s="18">
        <f>E41/E39</f>
        <v>0.25278716718223254</v>
      </c>
      <c r="P41" s="18">
        <f>F41/F39</f>
        <v>0.24341646552390583</v>
      </c>
      <c r="Q41" s="18">
        <f aca="true" t="shared" si="36" ref="Q41:R41">G41/G39</f>
        <v>0.2360291603124769</v>
      </c>
      <c r="R41" s="412">
        <f t="shared" si="36"/>
        <v>0.23565336441541088</v>
      </c>
      <c r="S41" s="173">
        <f>I41/I39</f>
        <v>0.2448529377158292</v>
      </c>
      <c r="T41" s="96">
        <f>J41/J39</f>
        <v>0.23669722911149735</v>
      </c>
      <c r="U41" s="78">
        <f>K41/K39</f>
        <v>0.24940969893740064</v>
      </c>
      <c r="W41" s="105">
        <f t="shared" si="2"/>
        <v>0.024113834672456633</v>
      </c>
      <c r="X41" s="104">
        <f t="shared" si="3"/>
        <v>1.2712469825903294</v>
      </c>
    </row>
    <row r="42" spans="1:24" ht="20.1" customHeight="1" thickBot="1">
      <c r="A42" s="5" t="s">
        <v>7</v>
      </c>
      <c r="B42" s="6"/>
      <c r="C42" s="13">
        <v>92214</v>
      </c>
      <c r="D42" s="14">
        <v>102073</v>
      </c>
      <c r="E42" s="14">
        <v>98187</v>
      </c>
      <c r="F42" s="14">
        <v>103230</v>
      </c>
      <c r="G42" s="14">
        <v>95779</v>
      </c>
      <c r="H42" s="14">
        <v>114500</v>
      </c>
      <c r="I42" s="14">
        <v>136220</v>
      </c>
      <c r="J42" s="14">
        <v>108065</v>
      </c>
      <c r="K42" s="161">
        <v>119182</v>
      </c>
      <c r="M42" s="135">
        <f>C42/C45</f>
        <v>0.001095184702768292</v>
      </c>
      <c r="N42" s="261">
        <f>D42/D45</f>
        <v>0.0012057042795184279</v>
      </c>
      <c r="O42" s="21">
        <f>E42/E45</f>
        <v>0.001140751522041854</v>
      </c>
      <c r="P42" s="21">
        <f>F42/F45</f>
        <v>0.0011364157144529345</v>
      </c>
      <c r="Q42" s="21">
        <f aca="true" t="shared" si="37" ref="Q42:R42">G42/G45</f>
        <v>0.0010131325799368947</v>
      </c>
      <c r="R42" s="418">
        <f t="shared" si="37"/>
        <v>0.0011440750267815974</v>
      </c>
      <c r="S42" s="27">
        <f>I42/I45</f>
        <v>0.0014374017550356757</v>
      </c>
      <c r="T42" s="20">
        <f>J42/J45</f>
        <v>0.0015675697787226536</v>
      </c>
      <c r="U42" s="235">
        <f>K42/K45</f>
        <v>0.0017970249859480673</v>
      </c>
      <c r="W42" s="64">
        <f t="shared" si="2"/>
        <v>0.10287327071669829</v>
      </c>
      <c r="X42" s="130">
        <f t="shared" si="3"/>
        <v>0.022945520722541364</v>
      </c>
    </row>
    <row r="43" spans="1:24" ht="20.1" customHeight="1">
      <c r="A43" s="24"/>
      <c r="B43" t="s">
        <v>91</v>
      </c>
      <c r="C43" s="10">
        <v>72657</v>
      </c>
      <c r="D43" s="11">
        <v>85730</v>
      </c>
      <c r="E43" s="11">
        <v>80250</v>
      </c>
      <c r="F43" s="11">
        <v>91784</v>
      </c>
      <c r="G43" s="11">
        <v>87567</v>
      </c>
      <c r="H43" s="11">
        <v>106606</v>
      </c>
      <c r="I43" s="11">
        <v>130406</v>
      </c>
      <c r="J43" s="11">
        <v>103505</v>
      </c>
      <c r="K43" s="162">
        <v>114233</v>
      </c>
      <c r="M43" s="77">
        <f>C43/C42</f>
        <v>0.7879172359945344</v>
      </c>
      <c r="N43" s="37">
        <f>D43/D42</f>
        <v>0.8398890989781823</v>
      </c>
      <c r="O43" s="18">
        <f>E43/E42</f>
        <v>0.8173179748846588</v>
      </c>
      <c r="P43" s="18">
        <f>F43/F42</f>
        <v>0.8891213794439601</v>
      </c>
      <c r="Q43" s="18">
        <f aca="true" t="shared" si="38" ref="Q43:R43">G43/G42</f>
        <v>0.914260954906608</v>
      </c>
      <c r="R43" s="412">
        <f t="shared" si="38"/>
        <v>0.9310567685589519</v>
      </c>
      <c r="S43" s="173">
        <f>I43/I42</f>
        <v>0.9573190427250037</v>
      </c>
      <c r="T43" s="96">
        <f>J43/J42</f>
        <v>0.9578031740156387</v>
      </c>
      <c r="U43" s="78">
        <f>K43/K42</f>
        <v>0.9584752731117115</v>
      </c>
      <c r="W43" s="107">
        <f t="shared" si="2"/>
        <v>0.10364716680353606</v>
      </c>
      <c r="X43" s="104">
        <f t="shared" si="3"/>
        <v>0.0672099096072798</v>
      </c>
    </row>
    <row r="44" spans="1:24" ht="20.1" customHeight="1" thickBot="1">
      <c r="A44" s="24"/>
      <c r="B44" t="s">
        <v>92</v>
      </c>
      <c r="C44" s="10">
        <v>19557</v>
      </c>
      <c r="D44" s="11">
        <v>16343</v>
      </c>
      <c r="E44" s="11">
        <v>17937</v>
      </c>
      <c r="F44" s="11">
        <v>11446</v>
      </c>
      <c r="G44" s="11">
        <v>8212</v>
      </c>
      <c r="H44" s="11">
        <v>7894</v>
      </c>
      <c r="I44" s="11">
        <v>5814</v>
      </c>
      <c r="J44" s="11">
        <v>4560</v>
      </c>
      <c r="K44" s="162">
        <v>4949</v>
      </c>
      <c r="M44" s="77">
        <f>C44/C42</f>
        <v>0.21208276400546555</v>
      </c>
      <c r="N44" s="416">
        <f>D44/D42</f>
        <v>0.16011090102181771</v>
      </c>
      <c r="O44" s="420">
        <f>E44/E42</f>
        <v>0.18268202511534112</v>
      </c>
      <c r="P44" s="420">
        <f>F44/F42</f>
        <v>0.1108786205560399</v>
      </c>
      <c r="Q44" s="420">
        <f aca="true" t="shared" si="39" ref="Q44:R44">G44/G42</f>
        <v>0.08573904509339209</v>
      </c>
      <c r="R44" s="419">
        <f t="shared" si="39"/>
        <v>0.06894323144104804</v>
      </c>
      <c r="S44" s="173">
        <f>I44/I42</f>
        <v>0.04268095727499633</v>
      </c>
      <c r="T44" s="236">
        <f>J44/J42</f>
        <v>0.042196825984361266</v>
      </c>
      <c r="U44" s="78">
        <f>K44/K42</f>
        <v>0.0415247268882885</v>
      </c>
      <c r="W44" s="105">
        <f t="shared" si="2"/>
        <v>0.08530701754385965</v>
      </c>
      <c r="X44" s="104">
        <f t="shared" si="3"/>
        <v>-0.06720990960727632</v>
      </c>
    </row>
    <row r="45" spans="1:24" ht="20.1" customHeight="1" thickBot="1">
      <c r="A45" s="74" t="s">
        <v>21</v>
      </c>
      <c r="B45" s="100"/>
      <c r="C45" s="83">
        <f aca="true" t="shared" si="40" ref="C45:G46">C7+C10+C13+C16+C18+C21+C24+C27+C30+C33+C36+C39+C42</f>
        <v>84199496</v>
      </c>
      <c r="D45" s="84">
        <f t="shared" si="40"/>
        <v>84658404</v>
      </c>
      <c r="E45" s="84">
        <f t="shared" si="40"/>
        <v>86072206</v>
      </c>
      <c r="F45" s="84">
        <f t="shared" si="40"/>
        <v>90838237</v>
      </c>
      <c r="G45" s="84">
        <f t="shared" si="40"/>
        <v>94537479</v>
      </c>
      <c r="H45" s="84">
        <f aca="true" t="shared" si="41" ref="H45:K46">H7+H10+H13+H16+H18+H21+H24+H27+H30+H33+H36+H39+H42</f>
        <v>100080849</v>
      </c>
      <c r="I45" s="84">
        <f t="shared" si="41"/>
        <v>94768216</v>
      </c>
      <c r="J45" s="191">
        <f t="shared" si="41"/>
        <v>68937920</v>
      </c>
      <c r="K45" s="189">
        <f t="shared" si="41"/>
        <v>66321838</v>
      </c>
      <c r="M45" s="89">
        <f>M7+M10+M13+M16+M18+M21+M24+M27+M30+M33+M36+M39+M42</f>
        <v>1</v>
      </c>
      <c r="N45" s="417">
        <f aca="true" t="shared" si="42" ref="N45:T45">N7+N10+N13+N16+N18+N21+N24+N27+N30+N33+N36+N39+N42</f>
        <v>0.9999999999999999</v>
      </c>
      <c r="O45" s="417">
        <f t="shared" si="42"/>
        <v>1</v>
      </c>
      <c r="P45" s="417">
        <f t="shared" si="42"/>
        <v>1</v>
      </c>
      <c r="Q45" s="417">
        <f aca="true" t="shared" si="43" ref="Q45:R45">Q7+Q10+Q13+Q16+Q18+Q21+Q24+Q27+Q30+Q33+Q36+Q39+Q42</f>
        <v>0.9999999999999999</v>
      </c>
      <c r="R45" s="417">
        <f t="shared" si="43"/>
        <v>1</v>
      </c>
      <c r="S45" s="175">
        <f t="shared" si="42"/>
        <v>1</v>
      </c>
      <c r="T45" s="182">
        <f t="shared" si="42"/>
        <v>1.0000000000000002</v>
      </c>
      <c r="U45" s="414">
        <f>U7+U10+U13+U16+U18+U21+U24+U27+U30+U33+U36+U39+U42</f>
        <v>1</v>
      </c>
      <c r="W45" s="93">
        <f t="shared" si="2"/>
        <v>-0.03794837442150851</v>
      </c>
      <c r="X45" s="133">
        <f t="shared" si="3"/>
        <v>-2.220446049250313E-14</v>
      </c>
    </row>
    <row r="46" spans="1:24" ht="20.1" customHeight="1">
      <c r="A46" s="24"/>
      <c r="B46" t="s">
        <v>91</v>
      </c>
      <c r="C46" s="316">
        <f t="shared" si="40"/>
        <v>47415131</v>
      </c>
      <c r="D46" s="317">
        <f t="shared" si="40"/>
        <v>47322300</v>
      </c>
      <c r="E46" s="317">
        <f t="shared" si="40"/>
        <v>49871335</v>
      </c>
      <c r="F46" s="317">
        <f t="shared" si="40"/>
        <v>54010017</v>
      </c>
      <c r="G46" s="317">
        <v>54960471</v>
      </c>
      <c r="H46" s="317">
        <f t="shared" si="41"/>
        <v>57917151</v>
      </c>
      <c r="I46" s="249">
        <f t="shared" si="41"/>
        <v>53857852</v>
      </c>
      <c r="J46" s="317">
        <f t="shared" si="41"/>
        <v>39123981</v>
      </c>
      <c r="K46" s="190">
        <f t="shared" si="41"/>
        <v>37349278</v>
      </c>
      <c r="M46" s="77">
        <f>C46/C45</f>
        <v>0.5631284420039759</v>
      </c>
      <c r="N46" s="79">
        <f>D46/D45</f>
        <v>0.5589793542528867</v>
      </c>
      <c r="O46" s="79">
        <f>E46/E45</f>
        <v>0.5794127665323229</v>
      </c>
      <c r="P46" s="79">
        <f>F46/F45</f>
        <v>0.5945735934967562</v>
      </c>
      <c r="Q46" s="79">
        <f aca="true" t="shared" si="44" ref="Q46:R46">G46/G45</f>
        <v>0.5813617158122019</v>
      </c>
      <c r="R46" s="79">
        <f t="shared" si="44"/>
        <v>0.578703633899029</v>
      </c>
      <c r="S46" s="79">
        <f>I46/I45</f>
        <v>0.5683113418532644</v>
      </c>
      <c r="T46" s="79">
        <f>J46/J45</f>
        <v>0.5675248252340657</v>
      </c>
      <c r="U46" s="78">
        <f>K46/K45</f>
        <v>0.5631520344776935</v>
      </c>
      <c r="W46" s="107">
        <f t="shared" si="2"/>
        <v>-0.04536100250125364</v>
      </c>
      <c r="X46" s="104">
        <f t="shared" si="3"/>
        <v>-0.43727907563722024</v>
      </c>
    </row>
    <row r="47" spans="1:24" ht="20.1" customHeight="1" thickBot="1">
      <c r="A47" s="31"/>
      <c r="B47" s="25" t="s">
        <v>92</v>
      </c>
      <c r="C47" s="32">
        <f aca="true" t="shared" si="45" ref="C47:F47">C9+C12+C15+C20+C23+C26+C29+C32+C35+C38+C41+C44</f>
        <v>36784365</v>
      </c>
      <c r="D47" s="33">
        <f t="shared" si="45"/>
        <v>37336104</v>
      </c>
      <c r="E47" s="33">
        <f t="shared" si="45"/>
        <v>36200871</v>
      </c>
      <c r="F47" s="33">
        <f t="shared" si="45"/>
        <v>36828220</v>
      </c>
      <c r="G47" s="33">
        <v>39577008</v>
      </c>
      <c r="H47" s="33">
        <f aca="true" t="shared" si="46" ref="H47:K47">H9+H12+H15+H20+H23+H26+H29+H32+H35+H38+H41+H44</f>
        <v>42163698</v>
      </c>
      <c r="I47" s="43">
        <f t="shared" si="46"/>
        <v>40910364</v>
      </c>
      <c r="J47" s="33">
        <f t="shared" si="46"/>
        <v>29813939</v>
      </c>
      <c r="K47" s="163">
        <f t="shared" si="46"/>
        <v>28972560</v>
      </c>
      <c r="M47" s="148">
        <f>C47/C45</f>
        <v>0.4368715579960241</v>
      </c>
      <c r="N47" s="80">
        <f>D47/D45</f>
        <v>0.4410206457471133</v>
      </c>
      <c r="O47" s="80">
        <f>E47/E45</f>
        <v>0.4205872334676771</v>
      </c>
      <c r="P47" s="80">
        <f>F47/F45</f>
        <v>0.4054264065032438</v>
      </c>
      <c r="Q47" s="80">
        <f aca="true" t="shared" si="47" ref="Q47:R47">G47/G45</f>
        <v>0.41863828418779814</v>
      </c>
      <c r="R47" s="80">
        <f t="shared" si="47"/>
        <v>0.42129636610097104</v>
      </c>
      <c r="S47" s="80">
        <f>I47/I45</f>
        <v>0.4316886581467356</v>
      </c>
      <c r="T47" s="80">
        <f>J47/J45</f>
        <v>0.43247517476593433</v>
      </c>
      <c r="U47" s="237">
        <f>K47/K45</f>
        <v>0.43684796552230654</v>
      </c>
      <c r="W47" s="105">
        <f t="shared" si="2"/>
        <v>-0.028220994213478467</v>
      </c>
      <c r="X47" s="106">
        <f t="shared" si="3"/>
        <v>0.43727907563722024</v>
      </c>
    </row>
    <row r="50" spans="1:13" ht="15">
      <c r="A50" s="1" t="s">
        <v>23</v>
      </c>
      <c r="M50" s="1" t="s">
        <v>25</v>
      </c>
    </row>
    <row r="51" ht="15.75" thickBot="1"/>
    <row r="52" spans="1:24" ht="24" customHeight="1">
      <c r="A52" s="470" t="s">
        <v>83</v>
      </c>
      <c r="B52" s="485"/>
      <c r="C52" s="472">
        <v>2016</v>
      </c>
      <c r="D52" s="461">
        <v>2017</v>
      </c>
      <c r="E52" s="476">
        <v>2018</v>
      </c>
      <c r="F52" s="461">
        <v>2019</v>
      </c>
      <c r="G52" s="461">
        <v>2020</v>
      </c>
      <c r="H52" s="461">
        <v>2021</v>
      </c>
      <c r="I52" s="463">
        <v>2022</v>
      </c>
      <c r="J52" s="467" t="str">
        <f>J5</f>
        <v>janeiro - setembro</v>
      </c>
      <c r="K52" s="468"/>
      <c r="M52" s="494">
        <v>2016</v>
      </c>
      <c r="N52" s="461">
        <v>2017</v>
      </c>
      <c r="O52" s="461">
        <v>2018</v>
      </c>
      <c r="P52" s="463">
        <v>2019</v>
      </c>
      <c r="Q52" s="490">
        <v>2020</v>
      </c>
      <c r="R52" s="463">
        <v>2021</v>
      </c>
      <c r="S52" s="463">
        <v>2022</v>
      </c>
      <c r="T52" s="467" t="str">
        <f>J52</f>
        <v>janeiro - setembro</v>
      </c>
      <c r="U52" s="468"/>
      <c r="W52" s="492" t="s">
        <v>88</v>
      </c>
      <c r="X52" s="493"/>
    </row>
    <row r="53" spans="1:24" ht="21.75" customHeight="1" thickBot="1">
      <c r="A53" s="486"/>
      <c r="B53" s="487"/>
      <c r="C53" s="488">
        <v>2016</v>
      </c>
      <c r="D53" s="469">
        <v>2017</v>
      </c>
      <c r="E53" s="484"/>
      <c r="F53" s="469"/>
      <c r="G53" s="469"/>
      <c r="H53" s="469">
        <v>2018</v>
      </c>
      <c r="I53" s="489"/>
      <c r="J53" s="167">
        <v>2022</v>
      </c>
      <c r="K53" s="169">
        <v>2023</v>
      </c>
      <c r="M53" s="495"/>
      <c r="N53" s="469"/>
      <c r="O53" s="469"/>
      <c r="P53" s="489"/>
      <c r="Q53" s="491"/>
      <c r="R53" s="489"/>
      <c r="S53" s="489"/>
      <c r="T53" s="167">
        <v>2022</v>
      </c>
      <c r="U53" s="169">
        <v>2023</v>
      </c>
      <c r="W53" s="131" t="s">
        <v>0</v>
      </c>
      <c r="X53" s="132" t="s">
        <v>38</v>
      </c>
    </row>
    <row r="54" spans="1:24" ht="20.1" customHeight="1" thickBot="1">
      <c r="A54" s="5" t="s">
        <v>10</v>
      </c>
      <c r="B54" s="6"/>
      <c r="C54" s="13">
        <v>43263427</v>
      </c>
      <c r="D54" s="14">
        <v>45322865</v>
      </c>
      <c r="E54" s="14">
        <v>48266368</v>
      </c>
      <c r="F54" s="14">
        <v>50700344</v>
      </c>
      <c r="G54" s="14">
        <v>53931412</v>
      </c>
      <c r="H54" s="14">
        <v>56340940</v>
      </c>
      <c r="I54" s="15">
        <v>56590766</v>
      </c>
      <c r="J54" s="14">
        <v>44061344</v>
      </c>
      <c r="K54" s="161">
        <v>43129433</v>
      </c>
      <c r="M54" s="135">
        <f>C54/C92</f>
        <v>0.15995255176002657</v>
      </c>
      <c r="N54" s="261">
        <f>D54/D92</f>
        <v>0.1566763403581925</v>
      </c>
      <c r="O54" s="21">
        <f>E54/E92</f>
        <v>0.15598980563684609</v>
      </c>
      <c r="P54" s="21">
        <f>F54/F92</f>
        <v>0.15258973097881612</v>
      </c>
      <c r="Q54" s="21">
        <f aca="true" t="shared" si="48" ref="Q54:R54">G54/G92</f>
        <v>0.1529929794939968</v>
      </c>
      <c r="R54" s="418">
        <f t="shared" si="48"/>
        <v>0.14362421512708967</v>
      </c>
      <c r="S54" s="27">
        <f>I54/I92</f>
        <v>0.1441849219488077</v>
      </c>
      <c r="T54" s="20">
        <f>J54/J92</f>
        <v>0.15901308131050818</v>
      </c>
      <c r="U54" s="235">
        <f>K54/K92</f>
        <v>0.15445270568581976</v>
      </c>
      <c r="W54" s="102">
        <f>(K54-J54)/J54</f>
        <v>-0.02115030807957197</v>
      </c>
      <c r="X54" s="101">
        <f>(U54-T54)*100</f>
        <v>-0.45603756246884175</v>
      </c>
    </row>
    <row r="55" spans="1:24" ht="20.1" customHeight="1">
      <c r="A55" s="24"/>
      <c r="B55" t="s">
        <v>91</v>
      </c>
      <c r="C55" s="10">
        <v>1291916</v>
      </c>
      <c r="D55" s="11">
        <v>1193387</v>
      </c>
      <c r="E55" s="11">
        <v>1430439</v>
      </c>
      <c r="F55" s="11">
        <v>1484147</v>
      </c>
      <c r="G55" s="11">
        <v>1476642</v>
      </c>
      <c r="H55" s="11">
        <v>1901660</v>
      </c>
      <c r="I55" s="12">
        <v>2479822</v>
      </c>
      <c r="J55" s="11">
        <v>1950753</v>
      </c>
      <c r="K55" s="162">
        <v>2114163</v>
      </c>
      <c r="M55" s="77">
        <f>C55/C54</f>
        <v>0.029861619607711613</v>
      </c>
      <c r="N55" s="37">
        <f>D55/D54</f>
        <v>0.02633079351890045</v>
      </c>
      <c r="O55" s="18">
        <f>E55/E54</f>
        <v>0.029636350512224165</v>
      </c>
      <c r="P55" s="18">
        <f>F55/F54</f>
        <v>0.029272917753773033</v>
      </c>
      <c r="Q55" s="18">
        <f aca="true" t="shared" si="49" ref="Q55:R55">G55/G54</f>
        <v>0.02737999887709226</v>
      </c>
      <c r="R55" s="412">
        <f t="shared" si="49"/>
        <v>0.033752720490641444</v>
      </c>
      <c r="S55" s="173">
        <f>I55/I54</f>
        <v>0.04382025859130446</v>
      </c>
      <c r="T55" s="96">
        <f>J55/J54</f>
        <v>0.044273570048158316</v>
      </c>
      <c r="U55" s="78">
        <f>K55/K54</f>
        <v>0.049019030693030444</v>
      </c>
      <c r="W55" s="107">
        <f aca="true" t="shared" si="50" ref="W55:W94">(K55-J55)/J55</f>
        <v>0.0837676527986885</v>
      </c>
      <c r="X55" s="104">
        <f aca="true" t="shared" si="51" ref="X55:X94">(U55-T55)*100</f>
        <v>0.4745460644872128</v>
      </c>
    </row>
    <row r="56" spans="1:24" ht="20.1" customHeight="1" thickBot="1">
      <c r="A56" s="24"/>
      <c r="B56" t="s">
        <v>92</v>
      </c>
      <c r="C56" s="10">
        <v>41971511</v>
      </c>
      <c r="D56" s="11">
        <v>44129478</v>
      </c>
      <c r="E56" s="11">
        <v>46835929</v>
      </c>
      <c r="F56" s="11">
        <v>49216197</v>
      </c>
      <c r="G56" s="11">
        <v>52454770</v>
      </c>
      <c r="H56" s="11">
        <v>54439280</v>
      </c>
      <c r="I56" s="12">
        <v>54110944</v>
      </c>
      <c r="J56" s="11">
        <v>42110591</v>
      </c>
      <c r="K56" s="162">
        <v>41015270</v>
      </c>
      <c r="M56" s="77">
        <f>C56/C54</f>
        <v>0.9701383803922884</v>
      </c>
      <c r="N56" s="37">
        <f>D56/D54</f>
        <v>0.9736692064810996</v>
      </c>
      <c r="O56" s="18">
        <f>E56/E54</f>
        <v>0.9703636494877759</v>
      </c>
      <c r="P56" s="18">
        <f>F56/F54</f>
        <v>0.970727082246227</v>
      </c>
      <c r="Q56" s="18">
        <f aca="true" t="shared" si="52" ref="Q56:R56">G56/G54</f>
        <v>0.9726200011229077</v>
      </c>
      <c r="R56" s="412">
        <f t="shared" si="52"/>
        <v>0.9662472795093585</v>
      </c>
      <c r="S56" s="173">
        <f>I56/I54</f>
        <v>0.9561797414086955</v>
      </c>
      <c r="T56" s="96">
        <f>J56/J54</f>
        <v>0.9557264299518416</v>
      </c>
      <c r="U56" s="78">
        <f>K56/K54</f>
        <v>0.9509809693069695</v>
      </c>
      <c r="W56" s="105">
        <f t="shared" si="50"/>
        <v>-0.02601058246843413</v>
      </c>
      <c r="X56" s="104">
        <f t="shared" si="51"/>
        <v>-0.4745460644872135</v>
      </c>
    </row>
    <row r="57" spans="1:24" ht="20.1" customHeight="1" thickBot="1">
      <c r="A57" s="5" t="s">
        <v>18</v>
      </c>
      <c r="B57" s="6"/>
      <c r="C57" s="13">
        <v>534724</v>
      </c>
      <c r="D57" s="14">
        <v>727328</v>
      </c>
      <c r="E57" s="14">
        <v>627880</v>
      </c>
      <c r="F57" s="14">
        <v>660848</v>
      </c>
      <c r="G57" s="14">
        <v>732632</v>
      </c>
      <c r="H57" s="14">
        <v>965487</v>
      </c>
      <c r="I57" s="15">
        <v>1024898</v>
      </c>
      <c r="J57" s="14">
        <v>674263</v>
      </c>
      <c r="K57" s="161">
        <v>753765</v>
      </c>
      <c r="M57" s="135">
        <f>C57/C92</f>
        <v>0.001976969329945324</v>
      </c>
      <c r="N57" s="261">
        <f>D57/D92</f>
        <v>0.0025142958036753287</v>
      </c>
      <c r="O57" s="21">
        <f>E57/E92</f>
        <v>0.002029215854055207</v>
      </c>
      <c r="P57" s="21">
        <f>F57/F92</f>
        <v>0.001988913892534707</v>
      </c>
      <c r="Q57" s="21">
        <f aca="true" t="shared" si="53" ref="Q57:R57">G57/G92</f>
        <v>0.002078335211261405</v>
      </c>
      <c r="R57" s="418">
        <f t="shared" si="53"/>
        <v>0.002461217590448587</v>
      </c>
      <c r="S57" s="27">
        <f>I57/I92</f>
        <v>0.002611288882986477</v>
      </c>
      <c r="T57" s="20">
        <f>J57/J92</f>
        <v>0.0024333492242920953</v>
      </c>
      <c r="U57" s="235">
        <f>K57/K92</f>
        <v>0.002699340928068123</v>
      </c>
      <c r="W57" s="102">
        <f t="shared" si="50"/>
        <v>0.11790948042529399</v>
      </c>
      <c r="X57" s="101">
        <f t="shared" si="51"/>
        <v>0.02659917037760276</v>
      </c>
    </row>
    <row r="58" spans="1:24" ht="20.1" customHeight="1">
      <c r="A58" s="24"/>
      <c r="B58" t="s">
        <v>91</v>
      </c>
      <c r="C58" s="10">
        <v>472187</v>
      </c>
      <c r="D58" s="11">
        <v>628374</v>
      </c>
      <c r="E58" s="11">
        <v>453490</v>
      </c>
      <c r="F58" s="11">
        <v>401720</v>
      </c>
      <c r="G58" s="11">
        <v>486117</v>
      </c>
      <c r="H58" s="11">
        <v>594835</v>
      </c>
      <c r="I58" s="12">
        <v>622594</v>
      </c>
      <c r="J58" s="11">
        <v>391049</v>
      </c>
      <c r="K58" s="162">
        <v>424941</v>
      </c>
      <c r="M58" s="77">
        <f>C58/C57</f>
        <v>0.8830480771388605</v>
      </c>
      <c r="N58" s="37">
        <f>D58/D57</f>
        <v>0.863948589907167</v>
      </c>
      <c r="O58" s="18">
        <f>E58/E57</f>
        <v>0.7222558450659362</v>
      </c>
      <c r="P58" s="18">
        <f>F58/F57</f>
        <v>0.6078856257414715</v>
      </c>
      <c r="Q58" s="18">
        <f aca="true" t="shared" si="54" ref="Q58:R58">G58/G57</f>
        <v>0.6635213859072495</v>
      </c>
      <c r="R58" s="412">
        <f t="shared" si="54"/>
        <v>0.616098404225018</v>
      </c>
      <c r="S58" s="173">
        <f>I58/I57</f>
        <v>0.6074692310844592</v>
      </c>
      <c r="T58" s="96">
        <f>J58/J57</f>
        <v>0.5799650878069833</v>
      </c>
      <c r="U58" s="78">
        <f>K58/K57</f>
        <v>0.5637579351654693</v>
      </c>
      <c r="W58" s="107">
        <f t="shared" si="50"/>
        <v>0.08666944551705796</v>
      </c>
      <c r="X58" s="104">
        <f t="shared" si="51"/>
        <v>-1.6207152641513956</v>
      </c>
    </row>
    <row r="59" spans="1:24" ht="20.1" customHeight="1" thickBot="1">
      <c r="A59" s="24"/>
      <c r="B59" t="s">
        <v>92</v>
      </c>
      <c r="C59" s="10">
        <v>62537</v>
      </c>
      <c r="D59" s="11">
        <v>98954</v>
      </c>
      <c r="E59" s="11">
        <v>174390</v>
      </c>
      <c r="F59" s="11">
        <v>259128</v>
      </c>
      <c r="G59" s="11">
        <v>246515</v>
      </c>
      <c r="H59" s="11">
        <v>370652</v>
      </c>
      <c r="I59" s="12">
        <v>402304</v>
      </c>
      <c r="J59" s="11">
        <v>283214</v>
      </c>
      <c r="K59" s="162">
        <v>328824</v>
      </c>
      <c r="M59" s="77">
        <f>C59/C57</f>
        <v>0.11695192286113958</v>
      </c>
      <c r="N59" s="37">
        <f>D59/D57</f>
        <v>0.13605141009283295</v>
      </c>
      <c r="O59" s="18">
        <f>E59/E57</f>
        <v>0.27774415493406385</v>
      </c>
      <c r="P59" s="18">
        <f>F59/F57</f>
        <v>0.3921143742585284</v>
      </c>
      <c r="Q59" s="18">
        <f aca="true" t="shared" si="55" ref="Q59:R59">G59/G57</f>
        <v>0.33647861409275054</v>
      </c>
      <c r="R59" s="412">
        <f t="shared" si="55"/>
        <v>0.38390159577498195</v>
      </c>
      <c r="S59" s="173">
        <f>I59/I57</f>
        <v>0.39253076891554084</v>
      </c>
      <c r="T59" s="96">
        <f>J59/J57</f>
        <v>0.4200349121930167</v>
      </c>
      <c r="U59" s="78">
        <f>K59/K57</f>
        <v>0.43624206483453065</v>
      </c>
      <c r="W59" s="105">
        <f t="shared" si="50"/>
        <v>0.16104429865755224</v>
      </c>
      <c r="X59" s="104">
        <f t="shared" si="51"/>
        <v>1.6207152641513956</v>
      </c>
    </row>
    <row r="60" spans="1:24" ht="20.1" customHeight="1" thickBot="1">
      <c r="A60" s="5" t="s">
        <v>15</v>
      </c>
      <c r="B60" s="6"/>
      <c r="C60" s="13">
        <v>38185533</v>
      </c>
      <c r="D60" s="14">
        <v>43987043</v>
      </c>
      <c r="E60" s="14">
        <v>47167068</v>
      </c>
      <c r="F60" s="14">
        <v>49268564</v>
      </c>
      <c r="G60" s="14">
        <v>57661665</v>
      </c>
      <c r="H60" s="14">
        <v>68982199</v>
      </c>
      <c r="I60" s="15">
        <v>71325866</v>
      </c>
      <c r="J60" s="14">
        <v>48171775</v>
      </c>
      <c r="K60" s="161">
        <v>50058507</v>
      </c>
      <c r="M60" s="135">
        <f>C60/C92</f>
        <v>0.141178678324921</v>
      </c>
      <c r="N60" s="261">
        <f>D60/D92</f>
        <v>0.15205854529316382</v>
      </c>
      <c r="O60" s="21">
        <f>E60/E92</f>
        <v>0.15243702964722564</v>
      </c>
      <c r="P60" s="21">
        <f>F60/F92</f>
        <v>0.14828059009762506</v>
      </c>
      <c r="Q60" s="21">
        <f aca="true" t="shared" si="56" ref="Q60:R60">G60/G92</f>
        <v>0.16357498540803478</v>
      </c>
      <c r="R60" s="418">
        <f t="shared" si="56"/>
        <v>0.17584928808634911</v>
      </c>
      <c r="S60" s="27">
        <f>I60/I92</f>
        <v>0.18172778262342512</v>
      </c>
      <c r="T60" s="20">
        <f>J60/J92</f>
        <v>0.17384722479065787</v>
      </c>
      <c r="U60" s="235">
        <f>K60/K92</f>
        <v>0.17926671673941433</v>
      </c>
      <c r="W60" s="102">
        <f t="shared" si="50"/>
        <v>0.03916675273020353</v>
      </c>
      <c r="X60" s="101">
        <f t="shared" si="51"/>
        <v>0.5419491948756461</v>
      </c>
    </row>
    <row r="61" spans="1:24" ht="20.1" customHeight="1">
      <c r="A61" s="24"/>
      <c r="B61" t="s">
        <v>91</v>
      </c>
      <c r="C61" s="10">
        <v>1998845</v>
      </c>
      <c r="D61" s="11">
        <v>1905303</v>
      </c>
      <c r="E61" s="11">
        <v>2020518</v>
      </c>
      <c r="F61" s="11">
        <v>1342451</v>
      </c>
      <c r="G61" s="11">
        <v>1206106</v>
      </c>
      <c r="H61" s="11">
        <v>1532827</v>
      </c>
      <c r="I61" s="12">
        <v>1543165</v>
      </c>
      <c r="J61" s="11">
        <v>1052182</v>
      </c>
      <c r="K61" s="162">
        <v>1077369</v>
      </c>
      <c r="M61" s="77">
        <f>C61/C60</f>
        <v>0.05234560952704261</v>
      </c>
      <c r="N61" s="37">
        <f>D61/D60</f>
        <v>0.04331509622049384</v>
      </c>
      <c r="O61" s="18">
        <f>E61/E60</f>
        <v>0.04283747295888733</v>
      </c>
      <c r="P61" s="18">
        <f>F61/F60</f>
        <v>0.02724761777103956</v>
      </c>
      <c r="Q61" s="18">
        <f aca="true" t="shared" si="57" ref="Q61:R61">G61/G60</f>
        <v>0.02091694716064824</v>
      </c>
      <c r="R61" s="412">
        <f t="shared" si="57"/>
        <v>0.02222061665503009</v>
      </c>
      <c r="S61" s="173">
        <f>I61/I60</f>
        <v>0.021635419049801652</v>
      </c>
      <c r="T61" s="96">
        <f>J61/J60</f>
        <v>0.02184229250427247</v>
      </c>
      <c r="U61" s="78">
        <f>K61/K60</f>
        <v>0.021522196017552023</v>
      </c>
      <c r="W61" s="107">
        <f t="shared" si="50"/>
        <v>0.023937873865928137</v>
      </c>
      <c r="X61" s="104">
        <f t="shared" si="51"/>
        <v>-0.032009648672044755</v>
      </c>
    </row>
    <row r="62" spans="1:24" ht="20.1" customHeight="1" thickBot="1">
      <c r="A62" s="24"/>
      <c r="B62" t="s">
        <v>92</v>
      </c>
      <c r="C62" s="10">
        <v>36186688</v>
      </c>
      <c r="D62" s="11">
        <v>42081740</v>
      </c>
      <c r="E62" s="11">
        <v>45146550</v>
      </c>
      <c r="F62" s="11">
        <v>47926113</v>
      </c>
      <c r="G62" s="11">
        <v>56455559</v>
      </c>
      <c r="H62" s="11">
        <v>67449372</v>
      </c>
      <c r="I62" s="12">
        <v>69782701</v>
      </c>
      <c r="J62" s="11">
        <v>47119593</v>
      </c>
      <c r="K62" s="162">
        <v>48981138</v>
      </c>
      <c r="M62" s="77">
        <f>C62/C60</f>
        <v>0.9476543904729574</v>
      </c>
      <c r="N62" s="37">
        <f>D62/D60</f>
        <v>0.9566849037795062</v>
      </c>
      <c r="O62" s="18">
        <f>E62/E60</f>
        <v>0.9571625270411127</v>
      </c>
      <c r="P62" s="18">
        <f>F62/F60</f>
        <v>0.9727523822289604</v>
      </c>
      <c r="Q62" s="18">
        <f aca="true" t="shared" si="58" ref="Q62:R62">G62/G60</f>
        <v>0.9790830528393517</v>
      </c>
      <c r="R62" s="412">
        <f t="shared" si="58"/>
        <v>0.9777793833449699</v>
      </c>
      <c r="S62" s="173">
        <f>I62/I60</f>
        <v>0.9783645809501983</v>
      </c>
      <c r="T62" s="96">
        <f>J62/J60</f>
        <v>0.9781577074957275</v>
      </c>
      <c r="U62" s="78">
        <f>K62/K60</f>
        <v>0.978477803982448</v>
      </c>
      <c r="W62" s="105">
        <f t="shared" si="50"/>
        <v>0.039506814076259104</v>
      </c>
      <c r="X62" s="104">
        <f t="shared" si="51"/>
        <v>0.03200964867204892</v>
      </c>
    </row>
    <row r="63" spans="1:24" ht="20.1" customHeight="1" thickBot="1">
      <c r="A63" s="5" t="s">
        <v>8</v>
      </c>
      <c r="B63" s="6"/>
      <c r="C63" s="13">
        <v>126076</v>
      </c>
      <c r="D63" s="14">
        <v>91732</v>
      </c>
      <c r="E63" s="14">
        <v>249211</v>
      </c>
      <c r="F63" s="14">
        <v>342501</v>
      </c>
      <c r="G63" s="14">
        <v>108524</v>
      </c>
      <c r="H63" s="14"/>
      <c r="I63" s="15"/>
      <c r="J63" s="14"/>
      <c r="K63" s="161"/>
      <c r="M63" s="135">
        <f>C63/C92</f>
        <v>0.00046612530060776526</v>
      </c>
      <c r="N63" s="261">
        <f>D63/D92</f>
        <v>0.00031710780096840115</v>
      </c>
      <c r="O63" s="21">
        <f>E63/E92</f>
        <v>0.0008054133149725301</v>
      </c>
      <c r="P63" s="21">
        <f>F63/F92</f>
        <v>0.0010308043560804145</v>
      </c>
      <c r="Q63" s="21">
        <f aca="true" t="shared" si="59" ref="Q63:R63">G63/G92</f>
        <v>0.0003078615873548148</v>
      </c>
      <c r="R63" s="418">
        <f t="shared" si="59"/>
        <v>0</v>
      </c>
      <c r="S63" s="27">
        <f>I63/I92</f>
        <v>0</v>
      </c>
      <c r="T63" s="20">
        <f>J63/J92</f>
        <v>0</v>
      </c>
      <c r="U63" s="235">
        <f>K63/K92</f>
        <v>0</v>
      </c>
      <c r="W63" s="102"/>
      <c r="X63" s="101">
        <f t="shared" si="51"/>
        <v>0</v>
      </c>
    </row>
    <row r="64" spans="1:24" ht="20.1" customHeight="1" thickBot="1">
      <c r="A64" s="24"/>
      <c r="B64" t="s">
        <v>91</v>
      </c>
      <c r="C64" s="10">
        <v>126076</v>
      </c>
      <c r="D64" s="11">
        <v>91732</v>
      </c>
      <c r="E64" s="11">
        <v>249211</v>
      </c>
      <c r="F64" s="11">
        <v>342501</v>
      </c>
      <c r="G64" s="11">
        <v>108524</v>
      </c>
      <c r="H64" s="11"/>
      <c r="I64" s="12"/>
      <c r="J64" s="11"/>
      <c r="K64" s="162"/>
      <c r="M64" s="77">
        <f>C64/C63</f>
        <v>1</v>
      </c>
      <c r="N64" s="37">
        <f>D64/D63</f>
        <v>1</v>
      </c>
      <c r="O64" s="18">
        <f>E64/E63</f>
        <v>1</v>
      </c>
      <c r="P64" s="18">
        <f>F64/F63</f>
        <v>1</v>
      </c>
      <c r="Q64" s="18">
        <f aca="true" t="shared" si="60" ref="Q64">G64/G63</f>
        <v>1</v>
      </c>
      <c r="R64" s="412"/>
      <c r="S64" s="173"/>
      <c r="T64" s="96"/>
      <c r="U64" s="78"/>
      <c r="W64" s="155"/>
      <c r="X64" s="104">
        <f t="shared" si="51"/>
        <v>0</v>
      </c>
    </row>
    <row r="65" spans="1:24" ht="20.1" customHeight="1" thickBot="1">
      <c r="A65" s="5" t="s">
        <v>16</v>
      </c>
      <c r="B65" s="6"/>
      <c r="C65" s="13">
        <v>41727</v>
      </c>
      <c r="D65" s="14">
        <v>51471</v>
      </c>
      <c r="E65" s="14">
        <v>46466</v>
      </c>
      <c r="F65" s="14">
        <v>41389</v>
      </c>
      <c r="G65" s="14">
        <v>39464</v>
      </c>
      <c r="H65" s="14">
        <v>45091</v>
      </c>
      <c r="I65" s="15">
        <v>41138</v>
      </c>
      <c r="J65" s="14">
        <v>27518</v>
      </c>
      <c r="K65" s="161">
        <v>31171</v>
      </c>
      <c r="M65" s="135">
        <f>C65/C92</f>
        <v>0.00015427210903312463</v>
      </c>
      <c r="N65" s="261">
        <f>D65/D92</f>
        <v>0.00017792979138844215</v>
      </c>
      <c r="O65" s="21">
        <f>E65/E92</f>
        <v>0.00015017128093669055</v>
      </c>
      <c r="P65" s="21">
        <f>F65/F92</f>
        <v>0.00012456594723464243</v>
      </c>
      <c r="Q65" s="21">
        <f aca="true" t="shared" si="61" ref="Q65:R65">G65/G92</f>
        <v>0.00011195173126101517</v>
      </c>
      <c r="R65" s="418">
        <f t="shared" si="61"/>
        <v>0.00011494588986792908</v>
      </c>
      <c r="S65" s="27">
        <f>I65/I92</f>
        <v>0.0001048135541959275</v>
      </c>
      <c r="T65" s="20">
        <f>J65/J92</f>
        <v>9.930977074831316E-05</v>
      </c>
      <c r="U65" s="235">
        <f>K65/K92</f>
        <v>0.00011162783635325528</v>
      </c>
      <c r="W65" s="102">
        <f t="shared" si="50"/>
        <v>0.13274947307217094</v>
      </c>
      <c r="X65" s="101">
        <f t="shared" si="51"/>
        <v>0.001231806560494212</v>
      </c>
    </row>
    <row r="66" spans="1:24" ht="20.1" customHeight="1">
      <c r="A66" s="24"/>
      <c r="B66" t="s">
        <v>91</v>
      </c>
      <c r="C66" s="10">
        <v>23312</v>
      </c>
      <c r="D66" s="11">
        <v>30071</v>
      </c>
      <c r="E66" s="11">
        <v>32328</v>
      </c>
      <c r="F66" s="11">
        <v>22422</v>
      </c>
      <c r="G66" s="11">
        <v>16296</v>
      </c>
      <c r="H66" s="11">
        <v>18680</v>
      </c>
      <c r="I66" s="12">
        <v>16794</v>
      </c>
      <c r="J66" s="11">
        <v>13413</v>
      </c>
      <c r="K66" s="162">
        <v>7885</v>
      </c>
      <c r="M66" s="77">
        <f>C66/C65</f>
        <v>0.5586790327605627</v>
      </c>
      <c r="N66" s="37">
        <f>D66/D65</f>
        <v>0.5842318975733909</v>
      </c>
      <c r="O66" s="18">
        <f>E66/E65</f>
        <v>0.6957345155597642</v>
      </c>
      <c r="P66" s="18">
        <f>F66/F65</f>
        <v>0.541738142984851</v>
      </c>
      <c r="Q66" s="18">
        <f aca="true" t="shared" si="62" ref="Q66:R66">G66/G65</f>
        <v>0.41293330630448005</v>
      </c>
      <c r="R66" s="412">
        <f t="shared" si="62"/>
        <v>0.4142733583198421</v>
      </c>
      <c r="S66" s="173">
        <f>I66/I65</f>
        <v>0.4082356944917108</v>
      </c>
      <c r="T66" s="96">
        <f>J66/J65</f>
        <v>0.48742641180318336</v>
      </c>
      <c r="U66" s="78">
        <f>K66/K65</f>
        <v>0.25295948156940745</v>
      </c>
      <c r="W66" s="107">
        <f t="shared" si="50"/>
        <v>-0.4121374785655707</v>
      </c>
      <c r="X66" s="104">
        <f t="shared" si="51"/>
        <v>-23.44669302337759</v>
      </c>
    </row>
    <row r="67" spans="1:24" ht="20.1" customHeight="1" thickBot="1">
      <c r="A67" s="24"/>
      <c r="B67" t="s">
        <v>92</v>
      </c>
      <c r="C67" s="10">
        <v>18415</v>
      </c>
      <c r="D67" s="11">
        <v>21400</v>
      </c>
      <c r="E67" s="11">
        <v>14138</v>
      </c>
      <c r="F67" s="11">
        <v>18967</v>
      </c>
      <c r="G67" s="11">
        <v>23168</v>
      </c>
      <c r="H67" s="11">
        <v>26411</v>
      </c>
      <c r="I67" s="12">
        <v>24344</v>
      </c>
      <c r="J67" s="11">
        <v>14105</v>
      </c>
      <c r="K67" s="162">
        <v>23286</v>
      </c>
      <c r="M67" s="77">
        <f>C67/C65</f>
        <v>0.4413209672394373</v>
      </c>
      <c r="N67" s="37">
        <f>D67/D65</f>
        <v>0.41576810242660917</v>
      </c>
      <c r="O67" s="18">
        <f>E67/E65</f>
        <v>0.3042654844402359</v>
      </c>
      <c r="P67" s="18">
        <f>F67/F65</f>
        <v>0.45826185701514893</v>
      </c>
      <c r="Q67" s="18">
        <f aca="true" t="shared" si="63" ref="Q67:R67">G67/G65</f>
        <v>0.58706669369552</v>
      </c>
      <c r="R67" s="412">
        <f t="shared" si="63"/>
        <v>0.5857266416801579</v>
      </c>
      <c r="S67" s="173">
        <f>I67/I65</f>
        <v>0.5917643055082892</v>
      </c>
      <c r="T67" s="96">
        <f>J67/J65</f>
        <v>0.5125735881968166</v>
      </c>
      <c r="U67" s="78">
        <f>K67/K65</f>
        <v>0.7470405184305925</v>
      </c>
      <c r="W67" s="105">
        <f t="shared" si="50"/>
        <v>0.6509039347749025</v>
      </c>
      <c r="X67" s="104">
        <f t="shared" si="51"/>
        <v>23.446693023377584</v>
      </c>
    </row>
    <row r="68" spans="1:24" ht="20.1" customHeight="1" thickBot="1">
      <c r="A68" s="5" t="s">
        <v>19</v>
      </c>
      <c r="B68" s="6"/>
      <c r="C68" s="13">
        <v>2266260</v>
      </c>
      <c r="D68" s="14">
        <v>1874529</v>
      </c>
      <c r="E68" s="14">
        <v>2247676</v>
      </c>
      <c r="F68" s="14">
        <v>2123665</v>
      </c>
      <c r="G68" s="14">
        <v>1635486</v>
      </c>
      <c r="H68" s="14">
        <v>1544064</v>
      </c>
      <c r="I68" s="15">
        <v>1506365</v>
      </c>
      <c r="J68" s="14">
        <v>1038290</v>
      </c>
      <c r="K68" s="161">
        <v>1402973</v>
      </c>
      <c r="M68" s="135">
        <f>C68/C92</f>
        <v>0.008378764584499461</v>
      </c>
      <c r="N68" s="261">
        <f>D68/D92</f>
        <v>0.006480048064377709</v>
      </c>
      <c r="O68" s="21">
        <f>E68/E92</f>
        <v>0.007264158396476065</v>
      </c>
      <c r="P68" s="21">
        <f>F68/F92</f>
        <v>0.006391464938366642</v>
      </c>
      <c r="Q68" s="21">
        <f aca="true" t="shared" si="64" ref="Q68:R68">G68/G92</f>
        <v>0.004639557296603301</v>
      </c>
      <c r="R68" s="418">
        <f t="shared" si="64"/>
        <v>0.003936124958262936</v>
      </c>
      <c r="S68" s="27">
        <f>I68/I92</f>
        <v>0.0038379957597926085</v>
      </c>
      <c r="T68" s="20">
        <f>J68/J92</f>
        <v>0.003747087065566759</v>
      </c>
      <c r="U68" s="235">
        <f>K68/K92</f>
        <v>0.005024248193899317</v>
      </c>
      <c r="W68" s="102">
        <f t="shared" si="50"/>
        <v>0.3512342409153512</v>
      </c>
      <c r="X68" s="101">
        <f t="shared" si="51"/>
        <v>0.1277161128332558</v>
      </c>
    </row>
    <row r="69" spans="1:24" ht="20.1" customHeight="1">
      <c r="A69" s="24"/>
      <c r="B69" t="s">
        <v>91</v>
      </c>
      <c r="C69" s="10">
        <v>1308525</v>
      </c>
      <c r="D69" s="11">
        <v>974296</v>
      </c>
      <c r="E69" s="11">
        <v>1285372</v>
      </c>
      <c r="F69" s="11">
        <v>1096822</v>
      </c>
      <c r="G69" s="11">
        <v>685442</v>
      </c>
      <c r="H69" s="11">
        <v>463177</v>
      </c>
      <c r="I69" s="12">
        <v>379506</v>
      </c>
      <c r="J69" s="11">
        <v>285017</v>
      </c>
      <c r="K69" s="162">
        <v>269161</v>
      </c>
      <c r="M69" s="77">
        <f>C69/C68</f>
        <v>0.5773940324587646</v>
      </c>
      <c r="N69" s="37">
        <f>D69/D68</f>
        <v>0.5197550958134016</v>
      </c>
      <c r="O69" s="18">
        <f>E69/E68</f>
        <v>0.5718671196382397</v>
      </c>
      <c r="P69" s="18">
        <f>F69/F68</f>
        <v>0.5164759978621863</v>
      </c>
      <c r="Q69" s="18">
        <f aca="true" t="shared" si="65" ref="Q69:R69">G69/G68</f>
        <v>0.4191060027416927</v>
      </c>
      <c r="R69" s="412">
        <f t="shared" si="65"/>
        <v>0.29997266952665175</v>
      </c>
      <c r="S69" s="173">
        <f>I69/I68</f>
        <v>0.2519349560033591</v>
      </c>
      <c r="T69" s="96">
        <f>J69/J68</f>
        <v>0.27450615916555104</v>
      </c>
      <c r="U69" s="78">
        <f>K69/K68</f>
        <v>0.19185044901077924</v>
      </c>
      <c r="W69" s="107">
        <f t="shared" si="50"/>
        <v>-0.05563176933305733</v>
      </c>
      <c r="X69" s="104">
        <f t="shared" si="51"/>
        <v>-8.26557101547718</v>
      </c>
    </row>
    <row r="70" spans="1:24" ht="20.1" customHeight="1" thickBot="1">
      <c r="A70" s="24"/>
      <c r="B70" t="s">
        <v>92</v>
      </c>
      <c r="C70" s="10">
        <v>957735</v>
      </c>
      <c r="D70" s="11">
        <v>900233</v>
      </c>
      <c r="E70" s="11">
        <v>962304</v>
      </c>
      <c r="F70" s="11">
        <v>1026843</v>
      </c>
      <c r="G70" s="11">
        <v>950044</v>
      </c>
      <c r="H70" s="11">
        <v>1080887</v>
      </c>
      <c r="I70" s="12">
        <v>1126859</v>
      </c>
      <c r="J70" s="11">
        <v>753273</v>
      </c>
      <c r="K70" s="162">
        <v>1133812</v>
      </c>
      <c r="M70" s="77">
        <f>C70/C68</f>
        <v>0.42260596754123536</v>
      </c>
      <c r="N70" s="37">
        <f>D70/D68</f>
        <v>0.4802449041865983</v>
      </c>
      <c r="O70" s="18">
        <f>E70/E68</f>
        <v>0.42813288036176034</v>
      </c>
      <c r="P70" s="18">
        <f>F70/F68</f>
        <v>0.48352400213781366</v>
      </c>
      <c r="Q70" s="18">
        <f aca="true" t="shared" si="66" ref="Q70:R70">G70/G68</f>
        <v>0.5808939972583074</v>
      </c>
      <c r="R70" s="412">
        <f t="shared" si="66"/>
        <v>0.7000273304733483</v>
      </c>
      <c r="S70" s="173">
        <f>I70/I68</f>
        <v>0.7480650439966409</v>
      </c>
      <c r="T70" s="96">
        <f>J70/J68</f>
        <v>0.7254938408344489</v>
      </c>
      <c r="U70" s="78">
        <f>K70/K68</f>
        <v>0.8081495509892207</v>
      </c>
      <c r="W70" s="105">
        <f t="shared" si="50"/>
        <v>0.5051807246509565</v>
      </c>
      <c r="X70" s="104">
        <f t="shared" si="51"/>
        <v>8.26557101547718</v>
      </c>
    </row>
    <row r="71" spans="1:24" ht="20.1" customHeight="1" thickBot="1">
      <c r="A71" s="5" t="s">
        <v>20</v>
      </c>
      <c r="B71" s="6"/>
      <c r="C71" s="13">
        <v>11166139</v>
      </c>
      <c r="D71" s="14">
        <v>13434809</v>
      </c>
      <c r="E71" s="14">
        <v>14245400</v>
      </c>
      <c r="F71" s="14">
        <v>14754407</v>
      </c>
      <c r="G71" s="14">
        <v>15038996</v>
      </c>
      <c r="H71" s="14">
        <v>16119859</v>
      </c>
      <c r="I71" s="15">
        <v>16407855</v>
      </c>
      <c r="J71" s="14">
        <v>11413850</v>
      </c>
      <c r="K71" s="161">
        <v>10779958</v>
      </c>
      <c r="M71" s="135">
        <f>C71/C92</f>
        <v>0.0412831934547661</v>
      </c>
      <c r="N71" s="261">
        <f>D71/D92</f>
        <v>0.046442710705320765</v>
      </c>
      <c r="O71" s="21">
        <f>E71/E92</f>
        <v>0.046039038554115515</v>
      </c>
      <c r="P71" s="21">
        <f>F71/F92</f>
        <v>0.04440543825268644</v>
      </c>
      <c r="Q71" s="21">
        <f aca="true" t="shared" si="67" ref="Q71:R71">G71/G92</f>
        <v>0.042662721432887754</v>
      </c>
      <c r="R71" s="418">
        <f t="shared" si="67"/>
        <v>0.04109271334192068</v>
      </c>
      <c r="S71" s="27">
        <f>I71/I92</f>
        <v>0.041804793604001654</v>
      </c>
      <c r="T71" s="20">
        <f>J71/J92</f>
        <v>0.04119146837908402</v>
      </c>
      <c r="U71" s="235">
        <f>K71/K92</f>
        <v>0.038604580780820796</v>
      </c>
      <c r="W71" s="102">
        <f t="shared" si="50"/>
        <v>-0.05553708871239766</v>
      </c>
      <c r="X71" s="101">
        <f t="shared" si="51"/>
        <v>-0.25868875982632267</v>
      </c>
    </row>
    <row r="72" spans="1:24" ht="20.1" customHeight="1">
      <c r="A72" s="24"/>
      <c r="B72" t="s">
        <v>91</v>
      </c>
      <c r="C72" s="10">
        <v>1279049</v>
      </c>
      <c r="D72" s="11">
        <v>1993068</v>
      </c>
      <c r="E72" s="11">
        <v>2513855</v>
      </c>
      <c r="F72" s="11">
        <v>2391923</v>
      </c>
      <c r="G72" s="11">
        <v>2017345</v>
      </c>
      <c r="H72" s="11">
        <v>1811922</v>
      </c>
      <c r="I72" s="12">
        <v>1564907</v>
      </c>
      <c r="J72" s="11">
        <v>1188155</v>
      </c>
      <c r="K72" s="162">
        <v>923728</v>
      </c>
      <c r="M72" s="77">
        <f>C72/C71</f>
        <v>0.11454711427110123</v>
      </c>
      <c r="N72" s="37">
        <f>D72/D71</f>
        <v>0.14835104838483376</v>
      </c>
      <c r="O72" s="18">
        <f>E72/E71</f>
        <v>0.17646784225083184</v>
      </c>
      <c r="P72" s="18">
        <f>F72/F71</f>
        <v>0.1621158342724313</v>
      </c>
      <c r="Q72" s="18">
        <f aca="true" t="shared" si="68" ref="Q72:R72">G72/G71</f>
        <v>0.13414093600397262</v>
      </c>
      <c r="R72" s="412">
        <f t="shared" si="68"/>
        <v>0.11240309235955476</v>
      </c>
      <c r="S72" s="173">
        <f>I72/I71</f>
        <v>0.09537547717236652</v>
      </c>
      <c r="T72" s="96">
        <f>J72/J71</f>
        <v>0.10409765328964372</v>
      </c>
      <c r="U72" s="78">
        <f>K72/K71</f>
        <v>0.08568938765809662</v>
      </c>
      <c r="W72" s="107">
        <f t="shared" si="50"/>
        <v>-0.2225526130849931</v>
      </c>
      <c r="X72" s="104">
        <f t="shared" si="51"/>
        <v>-1.8408265631547098</v>
      </c>
    </row>
    <row r="73" spans="1:24" ht="20.1" customHeight="1" thickBot="1">
      <c r="A73" s="24"/>
      <c r="B73" t="s">
        <v>92</v>
      </c>
      <c r="C73" s="10">
        <v>9887090</v>
      </c>
      <c r="D73" s="11">
        <v>11441741</v>
      </c>
      <c r="E73" s="11">
        <v>11731545</v>
      </c>
      <c r="F73" s="11">
        <v>12362484</v>
      </c>
      <c r="G73" s="11">
        <v>13021651</v>
      </c>
      <c r="H73" s="11">
        <v>14307937</v>
      </c>
      <c r="I73" s="12">
        <v>14842948</v>
      </c>
      <c r="J73" s="11">
        <v>10225695</v>
      </c>
      <c r="K73" s="162">
        <v>9856230</v>
      </c>
      <c r="M73" s="77">
        <f>C73/C71</f>
        <v>0.8854528857288988</v>
      </c>
      <c r="N73" s="37">
        <f>D73/D71</f>
        <v>0.8516489516151663</v>
      </c>
      <c r="O73" s="18">
        <f>E73/E71</f>
        <v>0.8235321577491681</v>
      </c>
      <c r="P73" s="18">
        <f>F73/F71</f>
        <v>0.8378841657275687</v>
      </c>
      <c r="Q73" s="18">
        <f aca="true" t="shared" si="69" ref="Q73:R73">G73/G71</f>
        <v>0.8658590639960274</v>
      </c>
      <c r="R73" s="412">
        <f t="shared" si="69"/>
        <v>0.8875969076404452</v>
      </c>
      <c r="S73" s="173">
        <f>I73/I71</f>
        <v>0.9046245228276335</v>
      </c>
      <c r="T73" s="96">
        <f>J73/J71</f>
        <v>0.8959023467103563</v>
      </c>
      <c r="U73" s="78">
        <f>K73/K71</f>
        <v>0.9143106123419034</v>
      </c>
      <c r="W73" s="105">
        <f t="shared" si="50"/>
        <v>-0.036131040481845</v>
      </c>
      <c r="X73" s="104">
        <f t="shared" si="51"/>
        <v>1.8408265631547072</v>
      </c>
    </row>
    <row r="74" spans="1:24" ht="20.1" customHeight="1" thickBot="1">
      <c r="A74" s="5" t="s">
        <v>86</v>
      </c>
      <c r="B74" s="6"/>
      <c r="C74" s="13">
        <v>927790</v>
      </c>
      <c r="D74" s="14">
        <v>956013</v>
      </c>
      <c r="E74" s="14">
        <v>984175</v>
      </c>
      <c r="F74" s="14">
        <v>1170391</v>
      </c>
      <c r="G74" s="14">
        <v>1563634</v>
      </c>
      <c r="H74" s="14">
        <v>2282245</v>
      </c>
      <c r="I74" s="15">
        <v>2494874</v>
      </c>
      <c r="J74" s="14">
        <v>1726767</v>
      </c>
      <c r="K74" s="161">
        <v>2151683</v>
      </c>
      <c r="M74" s="135">
        <f>C74/C92</f>
        <v>0.003430203945642934</v>
      </c>
      <c r="N74" s="261">
        <f>D74/D92</f>
        <v>0.0033048356094623915</v>
      </c>
      <c r="O74" s="21">
        <f>E74/E92</f>
        <v>0.0031807089143861622</v>
      </c>
      <c r="P74" s="21">
        <f>F74/F92</f>
        <v>0.0035224543610597116</v>
      </c>
      <c r="Q74" s="21">
        <f aca="true" t="shared" si="70" ref="Q74:R74">G74/G92</f>
        <v>0.004435727076793691</v>
      </c>
      <c r="R74" s="418">
        <f t="shared" si="70"/>
        <v>0.005817894533756887</v>
      </c>
      <c r="S74" s="27">
        <f>I74/I92</f>
        <v>0.006356570839880656</v>
      </c>
      <c r="T74" s="20">
        <f>J74/J92</f>
        <v>0.006231733225734155</v>
      </c>
      <c r="U74" s="235">
        <f>K74/K92</f>
        <v>0.007705486439577857</v>
      </c>
      <c r="W74" s="102">
        <f t="shared" si="50"/>
        <v>0.2460760484767198</v>
      </c>
      <c r="X74" s="101">
        <f t="shared" si="51"/>
        <v>0.14737532138437018</v>
      </c>
    </row>
    <row r="75" spans="1:24" ht="20.1" customHeight="1">
      <c r="A75" s="24"/>
      <c r="B75" t="s">
        <v>91</v>
      </c>
      <c r="C75" s="10">
        <v>226785</v>
      </c>
      <c r="D75" s="11">
        <v>192709</v>
      </c>
      <c r="E75" s="11">
        <v>275094</v>
      </c>
      <c r="F75" s="11">
        <v>458365</v>
      </c>
      <c r="G75" s="11">
        <v>565079</v>
      </c>
      <c r="H75" s="11">
        <v>734406</v>
      </c>
      <c r="I75" s="12">
        <v>753294</v>
      </c>
      <c r="J75" s="11">
        <v>552211</v>
      </c>
      <c r="K75" s="162">
        <v>730587</v>
      </c>
      <c r="M75" s="77">
        <f>C75/C74</f>
        <v>0.2444357020446437</v>
      </c>
      <c r="N75" s="37">
        <f>D75/D74</f>
        <v>0.20157571079054365</v>
      </c>
      <c r="O75" s="18">
        <f>E75/E74</f>
        <v>0.27951736225772855</v>
      </c>
      <c r="P75" s="18">
        <f>F75/F74</f>
        <v>0.3916340778423621</v>
      </c>
      <c r="Q75" s="18">
        <f aca="true" t="shared" si="71" ref="Q75:R75">G75/G74</f>
        <v>0.3613882788427471</v>
      </c>
      <c r="R75" s="412">
        <f t="shared" si="71"/>
        <v>0.321791043468164</v>
      </c>
      <c r="S75" s="173">
        <f>I75/I74</f>
        <v>0.3019366909912084</v>
      </c>
      <c r="T75" s="96">
        <f>J75/J74</f>
        <v>0.3197947377961242</v>
      </c>
      <c r="U75" s="78">
        <f>K75/K74</f>
        <v>0.3395421165664273</v>
      </c>
      <c r="W75" s="107">
        <f t="shared" si="50"/>
        <v>0.3230214537559013</v>
      </c>
      <c r="X75" s="104">
        <f t="shared" si="51"/>
        <v>1.9747378770303081</v>
      </c>
    </row>
    <row r="76" spans="1:24" ht="20.1" customHeight="1" thickBot="1">
      <c r="A76" s="24"/>
      <c r="B76" t="s">
        <v>92</v>
      </c>
      <c r="C76" s="10">
        <v>701005</v>
      </c>
      <c r="D76" s="11">
        <v>763304</v>
      </c>
      <c r="E76" s="11">
        <v>709081</v>
      </c>
      <c r="F76" s="11">
        <v>712026</v>
      </c>
      <c r="G76" s="11">
        <v>998555</v>
      </c>
      <c r="H76" s="11">
        <v>1547839</v>
      </c>
      <c r="I76" s="12">
        <v>1741580</v>
      </c>
      <c r="J76" s="11">
        <v>1174556</v>
      </c>
      <c r="K76" s="162">
        <v>1421096</v>
      </c>
      <c r="M76" s="77">
        <f>C76/C74</f>
        <v>0.7555642979553563</v>
      </c>
      <c r="N76" s="37">
        <f>D76/D74</f>
        <v>0.7984242892094564</v>
      </c>
      <c r="O76" s="18">
        <f>E76/E74</f>
        <v>0.7204826377422714</v>
      </c>
      <c r="P76" s="18">
        <f>F76/F74</f>
        <v>0.608365922157638</v>
      </c>
      <c r="Q76" s="18">
        <f aca="true" t="shared" si="72" ref="Q76:R76">G76/G74</f>
        <v>0.638611721157253</v>
      </c>
      <c r="R76" s="412">
        <f t="shared" si="72"/>
        <v>0.678208956531836</v>
      </c>
      <c r="S76" s="173">
        <f>I76/I74</f>
        <v>0.6980633090087917</v>
      </c>
      <c r="T76" s="96">
        <f>J76/J74</f>
        <v>0.6802052622038758</v>
      </c>
      <c r="U76" s="78">
        <f>K76/K74</f>
        <v>0.6604578834335727</v>
      </c>
      <c r="W76" s="105">
        <f t="shared" si="50"/>
        <v>0.209900592223785</v>
      </c>
      <c r="X76" s="104">
        <f t="shared" si="51"/>
        <v>-1.9747378770303081</v>
      </c>
    </row>
    <row r="77" spans="1:24" ht="20.1" customHeight="1" thickBot="1">
      <c r="A77" s="5" t="s">
        <v>9</v>
      </c>
      <c r="B77" s="6"/>
      <c r="C77" s="13">
        <v>8870855</v>
      </c>
      <c r="D77" s="14">
        <v>11864125</v>
      </c>
      <c r="E77" s="14">
        <v>14902935</v>
      </c>
      <c r="F77" s="14">
        <v>14980316</v>
      </c>
      <c r="G77" s="14">
        <v>14734420</v>
      </c>
      <c r="H77" s="14">
        <v>15896024</v>
      </c>
      <c r="I77" s="15">
        <v>15566531</v>
      </c>
      <c r="J77" s="14">
        <v>10630781</v>
      </c>
      <c r="K77" s="161">
        <v>10359950</v>
      </c>
      <c r="M77" s="135">
        <f>C77/C92</f>
        <v>0.03279712200199005</v>
      </c>
      <c r="N77" s="261">
        <f>D77/D92</f>
        <v>0.04101302260022928</v>
      </c>
      <c r="O77" s="21">
        <f>E77/E92</f>
        <v>0.04816409500852749</v>
      </c>
      <c r="P77" s="21">
        <f>F77/F92</f>
        <v>0.04508534278224335</v>
      </c>
      <c r="Q77" s="21">
        <f aca="true" t="shared" si="73" ref="Q77:R77">G77/G92</f>
        <v>0.041798698259855244</v>
      </c>
      <c r="R77" s="418">
        <f t="shared" si="73"/>
        <v>0.040522113593443425</v>
      </c>
      <c r="S77" s="27">
        <f>I77/I92</f>
        <v>0.03966122418715264</v>
      </c>
      <c r="T77" s="20">
        <f>J77/J92</f>
        <v>0.03836544894198428</v>
      </c>
      <c r="U77" s="235">
        <f>K77/K92</f>
        <v>0.03710047169573986</v>
      </c>
      <c r="W77" s="102">
        <f t="shared" si="50"/>
        <v>-0.025476115066240194</v>
      </c>
      <c r="X77" s="101">
        <f t="shared" si="51"/>
        <v>-0.12649772462444211</v>
      </c>
    </row>
    <row r="78" spans="1:24" ht="20.1" customHeight="1">
      <c r="A78" s="24"/>
      <c r="B78" t="s">
        <v>91</v>
      </c>
      <c r="C78" s="10">
        <v>8536531</v>
      </c>
      <c r="D78" s="11">
        <v>11463686</v>
      </c>
      <c r="E78" s="11">
        <v>14493565</v>
      </c>
      <c r="F78" s="11">
        <v>14412348</v>
      </c>
      <c r="G78" s="11">
        <v>14111236</v>
      </c>
      <c r="H78" s="11">
        <v>15219334</v>
      </c>
      <c r="I78" s="12">
        <v>14852293</v>
      </c>
      <c r="J78" s="11">
        <v>10119575</v>
      </c>
      <c r="K78" s="162">
        <v>9872282</v>
      </c>
      <c r="M78" s="77">
        <f>C78/C77</f>
        <v>0.9623120882936312</v>
      </c>
      <c r="N78" s="37">
        <f>D78/D77</f>
        <v>0.966247911245035</v>
      </c>
      <c r="O78" s="18">
        <f>E78/E77</f>
        <v>0.972530914212536</v>
      </c>
      <c r="P78" s="18">
        <f>F78/F77</f>
        <v>0.9620857130116615</v>
      </c>
      <c r="Q78" s="18">
        <f aca="true" t="shared" si="74" ref="Q78:R78">G78/G77</f>
        <v>0.9577055628928726</v>
      </c>
      <c r="R78" s="412">
        <f t="shared" si="74"/>
        <v>0.9574302353846471</v>
      </c>
      <c r="S78" s="173">
        <f>I78/I77</f>
        <v>0.9541170733543652</v>
      </c>
      <c r="T78" s="96">
        <f>J78/J77</f>
        <v>0.9519126581574768</v>
      </c>
      <c r="U78" s="78">
        <f>K78/K77</f>
        <v>0.9529275720442666</v>
      </c>
      <c r="W78" s="107">
        <f t="shared" si="50"/>
        <v>-0.0244370934550117</v>
      </c>
      <c r="X78" s="104">
        <f t="shared" si="51"/>
        <v>0.10149138867897589</v>
      </c>
    </row>
    <row r="79" spans="1:24" ht="20.1" customHeight="1" thickBot="1">
      <c r="A79" s="24"/>
      <c r="B79" t="s">
        <v>92</v>
      </c>
      <c r="C79" s="10">
        <v>334324</v>
      </c>
      <c r="D79" s="11">
        <v>400439</v>
      </c>
      <c r="E79" s="11">
        <v>409370</v>
      </c>
      <c r="F79" s="11">
        <v>567968</v>
      </c>
      <c r="G79" s="11">
        <v>623184</v>
      </c>
      <c r="H79" s="11">
        <v>676690</v>
      </c>
      <c r="I79" s="12">
        <v>714238</v>
      </c>
      <c r="J79" s="11">
        <v>511206</v>
      </c>
      <c r="K79" s="162">
        <v>487668</v>
      </c>
      <c r="M79" s="77">
        <f>C79/C77</f>
        <v>0.03768791170636878</v>
      </c>
      <c r="N79" s="37">
        <f>D79/D77</f>
        <v>0.033752088754965076</v>
      </c>
      <c r="O79" s="18">
        <f>E79/E77</f>
        <v>0.02746908578746401</v>
      </c>
      <c r="P79" s="18">
        <f>F79/F77</f>
        <v>0.03791428698833856</v>
      </c>
      <c r="Q79" s="18">
        <f aca="true" t="shared" si="75" ref="Q79:R79">G79/G77</f>
        <v>0.042294437107127394</v>
      </c>
      <c r="R79" s="412">
        <f t="shared" si="75"/>
        <v>0.04256976461535287</v>
      </c>
      <c r="S79" s="173">
        <f>I79/I77</f>
        <v>0.04588292664563479</v>
      </c>
      <c r="T79" s="96">
        <f>J79/J77</f>
        <v>0.04808734184252314</v>
      </c>
      <c r="U79" s="78">
        <f>K79/K77</f>
        <v>0.047072427955733374</v>
      </c>
      <c r="W79" s="105">
        <f t="shared" si="50"/>
        <v>-0.046044060515721644</v>
      </c>
      <c r="X79" s="104">
        <f t="shared" si="51"/>
        <v>-0.10149138867897659</v>
      </c>
    </row>
    <row r="80" spans="1:24" ht="20.1" customHeight="1" thickBot="1">
      <c r="A80" s="5" t="s">
        <v>12</v>
      </c>
      <c r="B80" s="6"/>
      <c r="C80" s="13">
        <v>8796971</v>
      </c>
      <c r="D80" s="14">
        <v>9487411</v>
      </c>
      <c r="E80" s="14">
        <v>10258864</v>
      </c>
      <c r="F80" s="14">
        <v>15573842</v>
      </c>
      <c r="G80" s="14">
        <v>16798411</v>
      </c>
      <c r="H80" s="14">
        <v>17477331</v>
      </c>
      <c r="I80" s="15">
        <v>16724958</v>
      </c>
      <c r="J80" s="14">
        <v>12076067</v>
      </c>
      <c r="K80" s="161">
        <v>11311141</v>
      </c>
      <c r="M80" s="135">
        <f>C80/C92</f>
        <v>0.03252395976881241</v>
      </c>
      <c r="N80" s="261">
        <f>D80/D92</f>
        <v>0.03279697421939366</v>
      </c>
      <c r="O80" s="21">
        <f>E80/E92</f>
        <v>0.033155140271064885</v>
      </c>
      <c r="P80" s="21">
        <f>F80/F92</f>
        <v>0.04687164176019373</v>
      </c>
      <c r="Q80" s="21">
        <f aca="true" t="shared" si="76" ref="Q80:R80">G80/G92</f>
        <v>0.04765384132080076</v>
      </c>
      <c r="R80" s="418">
        <f t="shared" si="76"/>
        <v>0.04455317833517427</v>
      </c>
      <c r="S80" s="27">
        <f>I80/I92</f>
        <v>0.042612725260285166</v>
      </c>
      <c r="T80" s="20">
        <f>J80/J92</f>
        <v>0.04358134476747111</v>
      </c>
      <c r="U80" s="235">
        <f>K80/K92</f>
        <v>0.040506823538436244</v>
      </c>
      <c r="W80" s="102">
        <f t="shared" si="50"/>
        <v>-0.06334231169800565</v>
      </c>
      <c r="X80" s="101">
        <f t="shared" si="51"/>
        <v>-0.30745212290348645</v>
      </c>
    </row>
    <row r="81" spans="1:24" ht="20.1" customHeight="1">
      <c r="A81" s="24"/>
      <c r="B81" t="s">
        <v>91</v>
      </c>
      <c r="C81" s="10">
        <v>7251999</v>
      </c>
      <c r="D81" s="11">
        <v>7923556</v>
      </c>
      <c r="E81" s="11">
        <v>8563221</v>
      </c>
      <c r="F81" s="11">
        <v>13469311</v>
      </c>
      <c r="G81" s="11">
        <v>14634449</v>
      </c>
      <c r="H81" s="11">
        <v>15235741</v>
      </c>
      <c r="I81" s="12">
        <v>14662933</v>
      </c>
      <c r="J81" s="11">
        <v>10741330</v>
      </c>
      <c r="K81" s="162">
        <v>9850704</v>
      </c>
      <c r="M81" s="77">
        <f>C81/C80</f>
        <v>0.8243745489214412</v>
      </c>
      <c r="N81" s="37">
        <f>D81/D80</f>
        <v>0.8351652521430768</v>
      </c>
      <c r="O81" s="18">
        <f>E81/E80</f>
        <v>0.834714350438801</v>
      </c>
      <c r="P81" s="18">
        <f>F81/F80</f>
        <v>0.8648675773132923</v>
      </c>
      <c r="Q81" s="18">
        <f aca="true" t="shared" si="77" ref="Q81:R81">G81/G80</f>
        <v>0.8711805539226299</v>
      </c>
      <c r="R81" s="412">
        <f t="shared" si="77"/>
        <v>0.8717430024069465</v>
      </c>
      <c r="S81" s="173">
        <f>I81/I80</f>
        <v>0.8767097053397682</v>
      </c>
      <c r="T81" s="96">
        <f>J81/J80</f>
        <v>0.8894725410185287</v>
      </c>
      <c r="U81" s="78">
        <f>K81/K80</f>
        <v>0.8708850857751663</v>
      </c>
      <c r="W81" s="107">
        <f t="shared" si="50"/>
        <v>-0.08291580279164684</v>
      </c>
      <c r="X81" s="104">
        <f t="shared" si="51"/>
        <v>-1.858745524336236</v>
      </c>
    </row>
    <row r="82" spans="1:24" ht="20.1" customHeight="1" thickBot="1">
      <c r="A82" s="24"/>
      <c r="B82" t="s">
        <v>92</v>
      </c>
      <c r="C82" s="10">
        <v>1544972</v>
      </c>
      <c r="D82" s="11">
        <v>1563855</v>
      </c>
      <c r="E82" s="11">
        <v>1695643</v>
      </c>
      <c r="F82" s="11">
        <v>2104531</v>
      </c>
      <c r="G82" s="11">
        <v>2163962</v>
      </c>
      <c r="H82" s="11">
        <v>2241590</v>
      </c>
      <c r="I82" s="12">
        <v>2062025</v>
      </c>
      <c r="J82" s="11">
        <v>1334737</v>
      </c>
      <c r="K82" s="162">
        <v>1460437</v>
      </c>
      <c r="M82" s="77">
        <f>C82/C80</f>
        <v>0.17562545107855876</v>
      </c>
      <c r="N82" s="37">
        <f>D82/D80</f>
        <v>0.16483474785692323</v>
      </c>
      <c r="O82" s="18">
        <f>E82/E80</f>
        <v>0.16528564956119898</v>
      </c>
      <c r="P82" s="18">
        <f>F82/F80</f>
        <v>0.1351324226867076</v>
      </c>
      <c r="Q82" s="18">
        <f aca="true" t="shared" si="78" ref="Q82:R82">G82/G80</f>
        <v>0.12881944607737006</v>
      </c>
      <c r="R82" s="412">
        <f t="shared" si="78"/>
        <v>0.12825699759305353</v>
      </c>
      <c r="S82" s="173">
        <f>I82/I80</f>
        <v>0.12329029466023174</v>
      </c>
      <c r="T82" s="96">
        <f>J82/J80</f>
        <v>0.11052745898147137</v>
      </c>
      <c r="U82" s="78">
        <f>K82/K80</f>
        <v>0.12911491422483373</v>
      </c>
      <c r="W82" s="105">
        <f t="shared" si="50"/>
        <v>0.09417585636720942</v>
      </c>
      <c r="X82" s="104">
        <f t="shared" si="51"/>
        <v>1.858745524336236</v>
      </c>
    </row>
    <row r="83" spans="1:24" ht="20.1" customHeight="1" thickBot="1">
      <c r="A83" s="5" t="s">
        <v>11</v>
      </c>
      <c r="B83" s="6"/>
      <c r="C83" s="13">
        <v>33521945</v>
      </c>
      <c r="D83" s="14">
        <v>37719984</v>
      </c>
      <c r="E83" s="14">
        <v>47541365</v>
      </c>
      <c r="F83" s="14">
        <v>52891733</v>
      </c>
      <c r="G83" s="14">
        <v>57835644</v>
      </c>
      <c r="H83" s="14">
        <v>65675359</v>
      </c>
      <c r="I83" s="15">
        <v>66320749</v>
      </c>
      <c r="J83" s="14">
        <v>47500685</v>
      </c>
      <c r="K83" s="161">
        <v>49107215</v>
      </c>
      <c r="M83" s="135">
        <f>C83/C92</f>
        <v>0.12393656754720941</v>
      </c>
      <c r="N83" s="261">
        <f>D83/D92</f>
        <v>0.13039398660013166</v>
      </c>
      <c r="O83" s="21">
        <f>E83/E92</f>
        <v>0.15364670252504511</v>
      </c>
      <c r="P83" s="21">
        <f>F83/F92</f>
        <v>0.1591850207066321</v>
      </c>
      <c r="Q83" s="21">
        <f aca="true" t="shared" si="79" ref="Q83:R83">G83/G92</f>
        <v>0.16406853016409245</v>
      </c>
      <c r="R83" s="418">
        <f t="shared" si="79"/>
        <v>0.16741949796302377</v>
      </c>
      <c r="S83" s="27">
        <f>I83/I92</f>
        <v>0.16897548299931947</v>
      </c>
      <c r="T83" s="20">
        <f>J83/J92</f>
        <v>0.17142532661304738</v>
      </c>
      <c r="U83" s="235">
        <f>K83/K92</f>
        <v>0.17586000320118453</v>
      </c>
      <c r="W83" s="102">
        <f t="shared" si="50"/>
        <v>0.03382119647327191</v>
      </c>
      <c r="X83" s="101">
        <f t="shared" si="51"/>
        <v>0.44346765881371486</v>
      </c>
    </row>
    <row r="84" spans="1:24" ht="20.1" customHeight="1">
      <c r="A84" s="24"/>
      <c r="B84" t="s">
        <v>91</v>
      </c>
      <c r="C84" s="10">
        <v>28123506</v>
      </c>
      <c r="D84" s="11">
        <v>31984560</v>
      </c>
      <c r="E84" s="11">
        <v>40984165</v>
      </c>
      <c r="F84" s="11">
        <v>45268500</v>
      </c>
      <c r="G84" s="11">
        <v>49721008</v>
      </c>
      <c r="H84" s="11">
        <v>56629966</v>
      </c>
      <c r="I84" s="12">
        <v>57403485</v>
      </c>
      <c r="J84" s="11">
        <v>41117671</v>
      </c>
      <c r="K84" s="162">
        <v>42478371</v>
      </c>
      <c r="M84" s="77">
        <f>C84/C83</f>
        <v>0.8389580616518523</v>
      </c>
      <c r="N84" s="37">
        <f>D84/D83</f>
        <v>0.8479473374113838</v>
      </c>
      <c r="O84" s="18">
        <f>E84/E83</f>
        <v>0.8620737961562526</v>
      </c>
      <c r="P84" s="18">
        <f>F84/F83</f>
        <v>0.8558709921643142</v>
      </c>
      <c r="Q84" s="18">
        <f aca="true" t="shared" si="80" ref="Q84:R84">G84/G83</f>
        <v>0.8596948968010109</v>
      </c>
      <c r="R84" s="412">
        <f t="shared" si="80"/>
        <v>0.8622711297246202</v>
      </c>
      <c r="S84" s="173">
        <f>I84/I83</f>
        <v>0.8655433761762853</v>
      </c>
      <c r="T84" s="96">
        <f>J84/J83</f>
        <v>0.8656226957569139</v>
      </c>
      <c r="U84" s="78">
        <f>K84/K83</f>
        <v>0.8650128295811522</v>
      </c>
      <c r="W84" s="107">
        <f t="shared" si="50"/>
        <v>0.033092827655535256</v>
      </c>
      <c r="X84" s="104">
        <f t="shared" si="51"/>
        <v>-0.06098661757616419</v>
      </c>
    </row>
    <row r="85" spans="1:24" ht="20.1" customHeight="1" thickBot="1">
      <c r="A85" s="24"/>
      <c r="B85" t="s">
        <v>92</v>
      </c>
      <c r="C85" s="10">
        <v>5398439</v>
      </c>
      <c r="D85" s="11">
        <v>5735424</v>
      </c>
      <c r="E85" s="11">
        <v>6557200</v>
      </c>
      <c r="F85" s="11">
        <v>7623233</v>
      </c>
      <c r="G85" s="11">
        <v>8114636</v>
      </c>
      <c r="H85" s="11">
        <v>9045393</v>
      </c>
      <c r="I85" s="12">
        <v>8917264</v>
      </c>
      <c r="J85" s="11">
        <v>6383014</v>
      </c>
      <c r="K85" s="162">
        <v>6628844</v>
      </c>
      <c r="M85" s="77">
        <f>C85/C83</f>
        <v>0.16104193834814776</v>
      </c>
      <c r="N85" s="37">
        <f>D85/D83</f>
        <v>0.15205266258861616</v>
      </c>
      <c r="O85" s="18">
        <f>E85/E83</f>
        <v>0.13792620384374743</v>
      </c>
      <c r="P85" s="18">
        <f>F85/F83</f>
        <v>0.14412900783568577</v>
      </c>
      <c r="Q85" s="18">
        <f aca="true" t="shared" si="81" ref="Q85:R85">G85/G83</f>
        <v>0.1403051031989892</v>
      </c>
      <c r="R85" s="412">
        <f t="shared" si="81"/>
        <v>0.13772887027537983</v>
      </c>
      <c r="S85" s="173">
        <f>I85/I83</f>
        <v>0.13445662382371465</v>
      </c>
      <c r="T85" s="96">
        <f>J85/J83</f>
        <v>0.13437730424308617</v>
      </c>
      <c r="U85" s="78">
        <f>K85/K83</f>
        <v>0.1349871704188478</v>
      </c>
      <c r="W85" s="105">
        <f t="shared" si="50"/>
        <v>0.03851315381730323</v>
      </c>
      <c r="X85" s="104">
        <f t="shared" si="51"/>
        <v>0.06098661757616419</v>
      </c>
    </row>
    <row r="86" spans="1:24" ht="20.1" customHeight="1" thickBot="1">
      <c r="A86" s="5" t="s">
        <v>6</v>
      </c>
      <c r="B86" s="6"/>
      <c r="C86" s="13">
        <v>122245353</v>
      </c>
      <c r="D86" s="14">
        <v>123110540</v>
      </c>
      <c r="E86" s="14">
        <v>122250676</v>
      </c>
      <c r="F86" s="14">
        <v>129038329</v>
      </c>
      <c r="G86" s="14">
        <v>131789209</v>
      </c>
      <c r="H86" s="14">
        <v>146172265</v>
      </c>
      <c r="I86" s="15">
        <v>143492950</v>
      </c>
      <c r="J86" s="14">
        <v>98990936</v>
      </c>
      <c r="K86" s="161">
        <v>99166329</v>
      </c>
      <c r="M86" s="135">
        <f>C86/C92</f>
        <v>0.4519627202245263</v>
      </c>
      <c r="N86" s="261">
        <f>D86/D92</f>
        <v>0.4255800878148562</v>
      </c>
      <c r="O86" s="21">
        <f>E86/E92</f>
        <v>0.3950962125058394</v>
      </c>
      <c r="P86" s="21">
        <f>F86/F92</f>
        <v>0.38835878328687407</v>
      </c>
      <c r="Q86" s="21">
        <f aca="true" t="shared" si="82" ref="Q86:R86">G86/G92</f>
        <v>0.3738604832016461</v>
      </c>
      <c r="R86" s="418">
        <f t="shared" si="82"/>
        <v>0.3726220548321338</v>
      </c>
      <c r="S86" s="27">
        <f>I86/I92</f>
        <v>0.3655988645913393</v>
      </c>
      <c r="T86" s="20">
        <f>J86/J92</f>
        <v>0.3572486067418032</v>
      </c>
      <c r="U86" s="235">
        <f>K86/K92</f>
        <v>0.35512889369494316</v>
      </c>
      <c r="W86" s="102">
        <f t="shared" si="50"/>
        <v>0.0017718086835748275</v>
      </c>
      <c r="X86" s="130">
        <f t="shared" si="51"/>
        <v>-0.2119713046860039</v>
      </c>
    </row>
    <row r="87" spans="1:24" ht="20.1" customHeight="1">
      <c r="A87" s="24"/>
      <c r="B87" t="s">
        <v>91</v>
      </c>
      <c r="C87" s="10">
        <v>81787250</v>
      </c>
      <c r="D87" s="11">
        <v>84586580</v>
      </c>
      <c r="E87" s="11">
        <v>87650904</v>
      </c>
      <c r="F87" s="11">
        <v>93175904</v>
      </c>
      <c r="G87" s="11">
        <v>97027502</v>
      </c>
      <c r="H87" s="11">
        <v>107569308</v>
      </c>
      <c r="I87" s="12">
        <v>104571029</v>
      </c>
      <c r="J87" s="11">
        <v>73173845</v>
      </c>
      <c r="K87" s="162">
        <v>72527122</v>
      </c>
      <c r="M87" s="77">
        <f>C87/C86</f>
        <v>0.6690417917153874</v>
      </c>
      <c r="N87" s="37">
        <f>D87/D86</f>
        <v>0.6870782956520214</v>
      </c>
      <c r="O87" s="18">
        <f>E87/E86</f>
        <v>0.7169768451832528</v>
      </c>
      <c r="P87" s="18">
        <f>F87/F86</f>
        <v>0.7220792823502853</v>
      </c>
      <c r="Q87" s="18">
        <f aca="true" t="shared" si="83" ref="Q87:R87">G87/G86</f>
        <v>0.736232524166679</v>
      </c>
      <c r="R87" s="412">
        <f t="shared" si="83"/>
        <v>0.7359077866105448</v>
      </c>
      <c r="S87" s="173">
        <f>I87/I86</f>
        <v>0.7287537750112462</v>
      </c>
      <c r="T87" s="96">
        <f>J87/J86</f>
        <v>0.7391974251056682</v>
      </c>
      <c r="U87" s="78">
        <f>K87/K86</f>
        <v>0.7313684264746757</v>
      </c>
      <c r="W87" s="107">
        <f t="shared" si="50"/>
        <v>-0.008838171617194641</v>
      </c>
      <c r="X87" s="104">
        <f t="shared" si="51"/>
        <v>-0.7828998630992512</v>
      </c>
    </row>
    <row r="88" spans="1:24" ht="20.1" customHeight="1" thickBot="1">
      <c r="A88" s="24"/>
      <c r="B88" t="s">
        <v>92</v>
      </c>
      <c r="C88" s="10">
        <v>40458103</v>
      </c>
      <c r="D88" s="11">
        <v>38523960</v>
      </c>
      <c r="E88" s="11">
        <v>34599772</v>
      </c>
      <c r="F88" s="11">
        <v>35862425</v>
      </c>
      <c r="G88" s="11">
        <v>34761707</v>
      </c>
      <c r="H88" s="11">
        <v>38602957</v>
      </c>
      <c r="I88" s="12">
        <v>38921921</v>
      </c>
      <c r="J88" s="11">
        <v>25817091</v>
      </c>
      <c r="K88" s="162">
        <v>26639207</v>
      </c>
      <c r="M88" s="77">
        <f>C88/C86</f>
        <v>0.33095820828461264</v>
      </c>
      <c r="N88" s="37">
        <f>D88/D86</f>
        <v>0.31292170434797867</v>
      </c>
      <c r="O88" s="18">
        <f>E88/E86</f>
        <v>0.28302315481674717</v>
      </c>
      <c r="P88" s="18">
        <f>F88/F86</f>
        <v>0.27792071764971477</v>
      </c>
      <c r="Q88" s="18">
        <f aca="true" t="shared" si="84" ref="Q88:R88">G88/G86</f>
        <v>0.26376747583332105</v>
      </c>
      <c r="R88" s="412">
        <f t="shared" si="84"/>
        <v>0.26409221338945527</v>
      </c>
      <c r="S88" s="173">
        <f>I88/I86</f>
        <v>0.2712462249887538</v>
      </c>
      <c r="T88" s="96">
        <f>J88/J86</f>
        <v>0.26080257489433173</v>
      </c>
      <c r="U88" s="78">
        <f>K88/K86</f>
        <v>0.2686315735253243</v>
      </c>
      <c r="W88" s="105">
        <f t="shared" si="50"/>
        <v>0.03184386653012146</v>
      </c>
      <c r="X88" s="104">
        <f t="shared" si="51"/>
        <v>0.7828998630992567</v>
      </c>
    </row>
    <row r="89" spans="1:24" ht="20.1" customHeight="1" thickBot="1">
      <c r="A89" s="5" t="s">
        <v>7</v>
      </c>
      <c r="B89" s="6"/>
      <c r="C89" s="13">
        <v>529829</v>
      </c>
      <c r="D89" s="14">
        <v>649171</v>
      </c>
      <c r="E89" s="14">
        <v>631931</v>
      </c>
      <c r="F89" s="14">
        <v>719438</v>
      </c>
      <c r="G89" s="14">
        <v>639567</v>
      </c>
      <c r="H89" s="14">
        <v>779365</v>
      </c>
      <c r="I89" s="15">
        <v>990456</v>
      </c>
      <c r="J89" s="14">
        <v>780298</v>
      </c>
      <c r="K89" s="161">
        <v>988260</v>
      </c>
      <c r="M89" s="135">
        <f>C89/C92</f>
        <v>0.0019588716480195413</v>
      </c>
      <c r="N89" s="261">
        <f>D89/D92</f>
        <v>0.002244115338839859</v>
      </c>
      <c r="O89" s="21">
        <f>E89/E92</f>
        <v>0.002042308090509271</v>
      </c>
      <c r="P89" s="21">
        <f>F89/F92</f>
        <v>0.002165248639652968</v>
      </c>
      <c r="Q89" s="21">
        <f aca="true" t="shared" si="85" ref="Q89:R89">G89/G92</f>
        <v>0.0018143278154118612</v>
      </c>
      <c r="R89" s="418">
        <f t="shared" si="85"/>
        <v>0.0019867557485289426</v>
      </c>
      <c r="S89" s="27">
        <f>I89/I92</f>
        <v>0.002523535748813301</v>
      </c>
      <c r="T89" s="20">
        <f>J89/J92</f>
        <v>0.0028160191691026697</v>
      </c>
      <c r="U89" s="235">
        <f>K89/K92</f>
        <v>0.0035391012657427757</v>
      </c>
      <c r="W89" s="64">
        <f t="shared" si="50"/>
        <v>0.26651612589036494</v>
      </c>
      <c r="X89" s="130">
        <f t="shared" si="51"/>
        <v>0.0723082096640106</v>
      </c>
    </row>
    <row r="90" spans="1:24" ht="20.1" customHeight="1">
      <c r="A90" s="24"/>
      <c r="B90" t="s">
        <v>91</v>
      </c>
      <c r="C90" s="10">
        <v>447205</v>
      </c>
      <c r="D90" s="11">
        <v>575637</v>
      </c>
      <c r="E90" s="11">
        <v>532164</v>
      </c>
      <c r="F90" s="11">
        <v>652000</v>
      </c>
      <c r="G90" s="11">
        <v>589687</v>
      </c>
      <c r="H90" s="11">
        <v>732315</v>
      </c>
      <c r="I90" s="12">
        <v>950530</v>
      </c>
      <c r="J90" s="11">
        <v>749341</v>
      </c>
      <c r="K90" s="162">
        <v>948830</v>
      </c>
      <c r="M90" s="77">
        <f>C90/C89</f>
        <v>0.844055346158855</v>
      </c>
      <c r="N90" s="37">
        <f>D90/D89</f>
        <v>0.886726301698628</v>
      </c>
      <c r="O90" s="18">
        <f>E90/E89</f>
        <v>0.8421235862776157</v>
      </c>
      <c r="P90" s="18">
        <f>F90/F89</f>
        <v>0.9062629441313914</v>
      </c>
      <c r="Q90" s="18">
        <f aca="true" t="shared" si="86" ref="Q90:R90">G90/G89</f>
        <v>0.9220097347111406</v>
      </c>
      <c r="R90" s="412">
        <f t="shared" si="86"/>
        <v>0.939630340084556</v>
      </c>
      <c r="S90" s="173">
        <f>I90/I89</f>
        <v>0.9596892744352097</v>
      </c>
      <c r="T90" s="96">
        <f>J90/J89</f>
        <v>0.9603266956983101</v>
      </c>
      <c r="U90" s="78">
        <f>K90/K89</f>
        <v>0.9601015926982778</v>
      </c>
      <c r="W90" s="107">
        <f t="shared" si="50"/>
        <v>0.26621925131548924</v>
      </c>
      <c r="X90" s="104">
        <f t="shared" si="51"/>
        <v>-0.022510300003231176</v>
      </c>
    </row>
    <row r="91" spans="1:24" ht="20.1" customHeight="1" thickBot="1">
      <c r="A91" s="24"/>
      <c r="B91" t="s">
        <v>92</v>
      </c>
      <c r="C91" s="10">
        <v>82624</v>
      </c>
      <c r="D91" s="11">
        <v>73534</v>
      </c>
      <c r="E91" s="11">
        <v>99767</v>
      </c>
      <c r="F91" s="11">
        <v>67438</v>
      </c>
      <c r="G91" s="11">
        <v>49880</v>
      </c>
      <c r="H91" s="11">
        <v>47050</v>
      </c>
      <c r="I91" s="12">
        <v>39926</v>
      </c>
      <c r="J91" s="11">
        <v>30957</v>
      </c>
      <c r="K91" s="162">
        <v>39430</v>
      </c>
      <c r="M91" s="77">
        <f>C91/C89</f>
        <v>0.15594465384114498</v>
      </c>
      <c r="N91" s="416">
        <f>D91/D89</f>
        <v>0.11327369830137206</v>
      </c>
      <c r="O91" s="420">
        <f>E91/E89</f>
        <v>0.15787641372238426</v>
      </c>
      <c r="P91" s="420">
        <f>F91/F89</f>
        <v>0.09373705586860855</v>
      </c>
      <c r="Q91" s="420">
        <f aca="true" t="shared" si="87" ref="Q91:R91">G91/G89</f>
        <v>0.0779902652888595</v>
      </c>
      <c r="R91" s="419">
        <f t="shared" si="87"/>
        <v>0.060369659915443984</v>
      </c>
      <c r="S91" s="173">
        <f>I91/I89</f>
        <v>0.04031072556479036</v>
      </c>
      <c r="T91" s="236">
        <f>J91/J89</f>
        <v>0.03967330430168987</v>
      </c>
      <c r="U91" s="78">
        <f>K91/K89</f>
        <v>0.03989840730172222</v>
      </c>
      <c r="W91" s="105">
        <f t="shared" si="50"/>
        <v>0.2737022321284362</v>
      </c>
      <c r="X91" s="104">
        <f t="shared" si="51"/>
        <v>0.02251030000323534</v>
      </c>
    </row>
    <row r="92" spans="1:24" ht="20.1" customHeight="1" thickBot="1">
      <c r="A92" s="74" t="s">
        <v>21</v>
      </c>
      <c r="B92" s="100"/>
      <c r="C92" s="83">
        <f aca="true" t="shared" si="88" ref="C92:F92">C54+C57+C60+C63+C65+C68+C71+C74+C77+C80+C83+C86+C89</f>
        <v>270476629</v>
      </c>
      <c r="D92" s="84">
        <f t="shared" si="88"/>
        <v>289277021</v>
      </c>
      <c r="E92" s="84">
        <f t="shared" si="88"/>
        <v>309420015</v>
      </c>
      <c r="F92" s="84">
        <f t="shared" si="88"/>
        <v>332265767</v>
      </c>
      <c r="G92" s="84">
        <f aca="true" t="shared" si="89" ref="G92">G54+G57+G60+G63+G65+G68+G71+G74+G77+G80+G83+G86+G89</f>
        <v>352509064</v>
      </c>
      <c r="H92" s="84">
        <f aca="true" t="shared" si="90" ref="H92:K93">H54+H57+H60+H63+H65+H68+H71+H74+H77+H80+H83+H86+H89</f>
        <v>392280229</v>
      </c>
      <c r="I92" s="168">
        <f t="shared" si="90"/>
        <v>392487406</v>
      </c>
      <c r="J92" s="191">
        <f t="shared" si="90"/>
        <v>277092574</v>
      </c>
      <c r="K92" s="189">
        <f t="shared" si="90"/>
        <v>279240385</v>
      </c>
      <c r="M92" s="89">
        <f>M54+M57+M60+M63+M65+M68+M71+M74+M77+M80+M83+M86+M89</f>
        <v>1</v>
      </c>
      <c r="N92" s="417">
        <f aca="true" t="shared" si="91" ref="N92:T92">N54+N57+N60+N63+N65+N68+N71+N74+N77+N80+N83+N86+N89</f>
        <v>0.9999999999999999</v>
      </c>
      <c r="O92" s="417">
        <f t="shared" si="91"/>
        <v>1</v>
      </c>
      <c r="P92" s="417">
        <f t="shared" si="91"/>
        <v>0.9999999999999999</v>
      </c>
      <c r="Q92" s="417">
        <f aca="true" t="shared" si="92" ref="Q92:R92">Q54+Q57+Q60+Q63+Q65+Q68+Q71+Q74+Q77+Q80+Q83+Q86+Q89</f>
        <v>1</v>
      </c>
      <c r="R92" s="417">
        <f t="shared" si="92"/>
        <v>1</v>
      </c>
      <c r="S92" s="175">
        <f t="shared" si="91"/>
        <v>0.9999999999999999</v>
      </c>
      <c r="T92" s="182">
        <f t="shared" si="91"/>
        <v>1</v>
      </c>
      <c r="U92" s="414">
        <f>U54+U57+U60+U63+U65+U68+U71+U74+U77+U80+U83+U86+U89</f>
        <v>1</v>
      </c>
      <c r="W92" s="93">
        <f t="shared" si="50"/>
        <v>0.007751239843764272</v>
      </c>
      <c r="X92" s="133">
        <f t="shared" si="51"/>
        <v>0</v>
      </c>
    </row>
    <row r="93" spans="1:24" ht="20.1" customHeight="1">
      <c r="A93" s="24"/>
      <c r="B93" t="s">
        <v>91</v>
      </c>
      <c r="C93" s="316">
        <f>C55+C58+C61+C64+C66+C69+C72+C75+C78+C81+C84+C87+C90</f>
        <v>132873186</v>
      </c>
      <c r="D93" s="317">
        <f aca="true" t="shared" si="93" ref="D93:F93">D55+D58+D61+D64+D66+D69+D72+D75+D78+D81+D84+D87+D90</f>
        <v>143542959</v>
      </c>
      <c r="E93" s="317">
        <f t="shared" si="93"/>
        <v>160484326</v>
      </c>
      <c r="F93" s="317">
        <f t="shared" si="93"/>
        <v>174518414</v>
      </c>
      <c r="G93" s="317">
        <f aca="true" t="shared" si="94" ref="G93">G55+G58+G61+G64+G66+G69+G72+G75+G78+G81+G84+G87+G90</f>
        <v>182645433</v>
      </c>
      <c r="H93" s="317">
        <f t="shared" si="90"/>
        <v>202444171</v>
      </c>
      <c r="I93" s="249">
        <f t="shared" si="90"/>
        <v>199800352</v>
      </c>
      <c r="J93" s="317">
        <f t="shared" si="90"/>
        <v>141334542</v>
      </c>
      <c r="K93" s="190">
        <f t="shared" si="90"/>
        <v>141225143</v>
      </c>
      <c r="M93" s="77">
        <f>C93/C92</f>
        <v>0.49125570106095934</v>
      </c>
      <c r="N93" s="79">
        <f>D93/D92</f>
        <v>0.49621279458626616</v>
      </c>
      <c r="O93" s="79">
        <f>E93/E92</f>
        <v>0.5186617484974267</v>
      </c>
      <c r="P93" s="79">
        <f>F93/F92</f>
        <v>0.5252374193577396</v>
      </c>
      <c r="Q93" s="79">
        <f aca="true" t="shared" si="95" ref="Q93:R93">G93/G92</f>
        <v>0.518129749423975</v>
      </c>
      <c r="R93" s="79">
        <f t="shared" si="95"/>
        <v>0.5160702886201283</v>
      </c>
      <c r="S93" s="79">
        <f aca="true" t="shared" si="96" ref="S93:T93">I93/I92</f>
        <v>0.5090618168777624</v>
      </c>
      <c r="T93" s="79">
        <f t="shared" si="96"/>
        <v>0.5100625396045438</v>
      </c>
      <c r="U93" s="78">
        <f>K93/K92</f>
        <v>0.505747558684966</v>
      </c>
      <c r="W93" s="107">
        <f t="shared" si="50"/>
        <v>-0.0007740429087745585</v>
      </c>
      <c r="X93" s="104">
        <f t="shared" si="51"/>
        <v>-0.43149809195778266</v>
      </c>
    </row>
    <row r="94" spans="1:24" ht="20.1" customHeight="1" thickBot="1">
      <c r="A94" s="31"/>
      <c r="B94" s="25" t="s">
        <v>92</v>
      </c>
      <c r="C94" s="32">
        <f>C56+C59+C62+C67+C70+C73+C76+C79+C82+C85+C88+C91</f>
        <v>137603443</v>
      </c>
      <c r="D94" s="33">
        <f aca="true" t="shared" si="97" ref="D94:F94">D56+D59+D62+D67+D70+D73+D76+D79+D82+D85+D88+D91</f>
        <v>145734062</v>
      </c>
      <c r="E94" s="33">
        <f t="shared" si="97"/>
        <v>148935689</v>
      </c>
      <c r="F94" s="33">
        <f t="shared" si="97"/>
        <v>157747353</v>
      </c>
      <c r="G94" s="33">
        <f aca="true" t="shared" si="98" ref="G94">G56+G59+G62+G67+G70+G73+G76+G79+G82+G85+G88+G91</f>
        <v>169863631</v>
      </c>
      <c r="H94" s="33">
        <f aca="true" t="shared" si="99" ref="H94:K94">H56+H59+H62+H67+H70+H73+H76+H79+H82+H85+H88+H91</f>
        <v>189836058</v>
      </c>
      <c r="I94" s="43">
        <f t="shared" si="99"/>
        <v>192687054</v>
      </c>
      <c r="J94" s="33">
        <f t="shared" si="99"/>
        <v>135758032</v>
      </c>
      <c r="K94" s="163">
        <f t="shared" si="99"/>
        <v>138015242</v>
      </c>
      <c r="M94" s="148">
        <f>C94/C92</f>
        <v>0.5087442989390407</v>
      </c>
      <c r="N94" s="80">
        <f>D94/D92</f>
        <v>0.5037872054137339</v>
      </c>
      <c r="O94" s="80">
        <f>E94/E92</f>
        <v>0.4813382515025733</v>
      </c>
      <c r="P94" s="80">
        <f>F94/F92</f>
        <v>0.4747625806422604</v>
      </c>
      <c r="Q94" s="80">
        <f aca="true" t="shared" si="100" ref="Q94:R94">G94/G92</f>
        <v>0.4818702505760249</v>
      </c>
      <c r="R94" s="80">
        <f t="shared" si="100"/>
        <v>0.4839297113798718</v>
      </c>
      <c r="S94" s="80">
        <f aca="true" t="shared" si="101" ref="S94:T94">I94/I92</f>
        <v>0.4909381831222376</v>
      </c>
      <c r="T94" s="80">
        <f t="shared" si="101"/>
        <v>0.48993746039545616</v>
      </c>
      <c r="U94" s="237">
        <f>K94/K92</f>
        <v>0.494252441315034</v>
      </c>
      <c r="W94" s="105">
        <f t="shared" si="50"/>
        <v>0.01662671421164974</v>
      </c>
      <c r="X94" s="106">
        <f t="shared" si="51"/>
        <v>0.43149809195778266</v>
      </c>
    </row>
    <row r="97" spans="1:13" ht="15">
      <c r="A97" s="1" t="s">
        <v>27</v>
      </c>
      <c r="M97" s="1"/>
    </row>
    <row r="98" ht="15.75" thickBot="1"/>
    <row r="99" spans="1:13" ht="24" customHeight="1">
      <c r="A99" s="470" t="s">
        <v>36</v>
      </c>
      <c r="B99" s="485"/>
      <c r="C99" s="472">
        <v>2016</v>
      </c>
      <c r="D99" s="461">
        <v>2017</v>
      </c>
      <c r="E99" s="476">
        <v>2018</v>
      </c>
      <c r="F99" s="476">
        <v>2019</v>
      </c>
      <c r="G99" s="476">
        <v>2020</v>
      </c>
      <c r="H99" s="461">
        <v>2021</v>
      </c>
      <c r="I99" s="463">
        <v>2022</v>
      </c>
      <c r="J99" s="467" t="str">
        <f>J5</f>
        <v>janeiro - setembro</v>
      </c>
      <c r="K99" s="468"/>
      <c r="M99" s="478" t="s">
        <v>90</v>
      </c>
    </row>
    <row r="100" spans="1:13" ht="21.75" customHeight="1" thickBot="1">
      <c r="A100" s="486"/>
      <c r="B100" s="487"/>
      <c r="C100" s="488"/>
      <c r="D100" s="469"/>
      <c r="E100" s="484"/>
      <c r="F100" s="484"/>
      <c r="G100" s="484"/>
      <c r="H100" s="469"/>
      <c r="I100" s="489"/>
      <c r="J100" s="167">
        <v>2022</v>
      </c>
      <c r="K100" s="169">
        <v>2023</v>
      </c>
      <c r="M100" s="479"/>
    </row>
    <row r="101" spans="1:13" ht="20.1" customHeight="1" thickBot="1">
      <c r="A101" s="5" t="s">
        <v>10</v>
      </c>
      <c r="B101" s="6"/>
      <c r="C101" s="113">
        <f>C54/C7</f>
        <v>3.1072184101681737</v>
      </c>
      <c r="D101" s="134">
        <f aca="true" t="shared" si="102" ref="D101:K116">D54/D7</f>
        <v>3.180403064642518</v>
      </c>
      <c r="E101" s="134">
        <f t="shared" si="102"/>
        <v>3.2743204425841306</v>
      </c>
      <c r="F101" s="134">
        <f t="shared" si="102"/>
        <v>3.2864474761518645</v>
      </c>
      <c r="G101" s="134">
        <f aca="true" t="shared" si="103" ref="G101:H101">G54/G7</f>
        <v>3.267192263142335</v>
      </c>
      <c r="H101" s="134">
        <f t="shared" si="103"/>
        <v>3.3284059883369497</v>
      </c>
      <c r="I101" s="126">
        <f t="shared" si="102"/>
        <v>3.5141662326542784</v>
      </c>
      <c r="J101" s="201">
        <f t="shared" si="102"/>
        <v>3.4923825422976766</v>
      </c>
      <c r="K101" s="186">
        <f t="shared" si="102"/>
        <v>3.700826583147417</v>
      </c>
      <c r="M101" s="23">
        <f>(K101-J101)/J101</f>
        <v>0.059685340401628206</v>
      </c>
    </row>
    <row r="102" spans="1:13" ht="20.1" customHeight="1">
      <c r="A102" s="24"/>
      <c r="B102" t="s">
        <v>91</v>
      </c>
      <c r="C102" s="244">
        <f aca="true" t="shared" si="104" ref="C102:K117">C55/C8</f>
        <v>3.390250558955357</v>
      </c>
      <c r="D102" s="245">
        <f t="shared" si="104"/>
        <v>3.3264493793849317</v>
      </c>
      <c r="E102" s="245">
        <f t="shared" si="102"/>
        <v>3.1549509809327407</v>
      </c>
      <c r="F102" s="245">
        <f t="shared" si="102"/>
        <v>3.0478239172979733</v>
      </c>
      <c r="G102" s="245">
        <f aca="true" t="shared" si="105" ref="G102:H102">G55/G8</f>
        <v>3.3095356561730966</v>
      </c>
      <c r="H102" s="245">
        <f t="shared" si="105"/>
        <v>3.215620360443842</v>
      </c>
      <c r="I102" s="119">
        <f t="shared" si="104"/>
        <v>2.997850580270793</v>
      </c>
      <c r="J102" s="166">
        <f t="shared" si="102"/>
        <v>2.957855457638632</v>
      </c>
      <c r="K102" s="185">
        <f t="shared" si="102"/>
        <v>3.0549943283215444</v>
      </c>
      <c r="M102" s="242">
        <f aca="true" t="shared" si="106" ref="M102:M141">(K102-J102)/J102</f>
        <v>0.03284097957932747</v>
      </c>
    </row>
    <row r="103" spans="1:13" ht="20.1" customHeight="1" thickBot="1">
      <c r="A103" s="24"/>
      <c r="B103" t="s">
        <v>92</v>
      </c>
      <c r="C103" s="244">
        <f t="shared" si="104"/>
        <v>3.0992542341842744</v>
      </c>
      <c r="D103" s="245">
        <f t="shared" si="104"/>
        <v>3.1766314351302305</v>
      </c>
      <c r="E103" s="245">
        <f t="shared" si="102"/>
        <v>3.2781084789864363</v>
      </c>
      <c r="F103" s="245">
        <f t="shared" si="102"/>
        <v>3.2942250757422418</v>
      </c>
      <c r="G103" s="245">
        <f aca="true" t="shared" si="107" ref="G103:H103">G56/G9</f>
        <v>3.2660159387008676</v>
      </c>
      <c r="H103" s="245">
        <f t="shared" si="107"/>
        <v>3.332488977359221</v>
      </c>
      <c r="I103" s="119">
        <f t="shared" si="104"/>
        <v>3.542124128501125</v>
      </c>
      <c r="J103" s="166">
        <f t="shared" si="102"/>
        <v>3.5218658719008893</v>
      </c>
      <c r="K103" s="185">
        <f t="shared" si="102"/>
        <v>3.7415983356998495</v>
      </c>
      <c r="M103" s="34">
        <f t="shared" si="106"/>
        <v>0.062390923388675766</v>
      </c>
    </row>
    <row r="104" spans="1:13" ht="20.1" customHeight="1" thickBot="1">
      <c r="A104" s="5" t="s">
        <v>18</v>
      </c>
      <c r="B104" s="6"/>
      <c r="C104" s="113">
        <f t="shared" si="104"/>
        <v>3.0683299669482187</v>
      </c>
      <c r="D104" s="134">
        <f t="shared" si="104"/>
        <v>3.4523042163670796</v>
      </c>
      <c r="E104" s="134">
        <f t="shared" si="102"/>
        <v>4.932789680014456</v>
      </c>
      <c r="F104" s="134">
        <f t="shared" si="102"/>
        <v>5.489272275706252</v>
      </c>
      <c r="G104" s="134">
        <f aca="true" t="shared" si="108" ref="G104:H104">G57/G10</f>
        <v>6.053759264920964</v>
      </c>
      <c r="H104" s="134">
        <f t="shared" si="108"/>
        <v>6.845580623661708</v>
      </c>
      <c r="I104" s="126">
        <f t="shared" si="104"/>
        <v>8.172052784754614</v>
      </c>
      <c r="J104" s="201">
        <f t="shared" si="102"/>
        <v>7.630085210877118</v>
      </c>
      <c r="K104" s="186">
        <f t="shared" si="102"/>
        <v>8.172045925171027</v>
      </c>
      <c r="M104" s="23">
        <f t="shared" si="106"/>
        <v>0.07102944453638778</v>
      </c>
    </row>
    <row r="105" spans="1:13" ht="20.1" customHeight="1">
      <c r="A105" s="24"/>
      <c r="B105" t="s">
        <v>91</v>
      </c>
      <c r="C105" s="244">
        <f t="shared" si="104"/>
        <v>3.003180074922565</v>
      </c>
      <c r="D105" s="245">
        <f t="shared" si="104"/>
        <v>3.3526690676270507</v>
      </c>
      <c r="E105" s="245">
        <f t="shared" si="102"/>
        <v>4.827134736976561</v>
      </c>
      <c r="F105" s="245">
        <f t="shared" si="102"/>
        <v>5.085320775735481</v>
      </c>
      <c r="G105" s="245">
        <f aca="true" t="shared" si="109" ref="G105:H105">G58/G11</f>
        <v>6.011760923065507</v>
      </c>
      <c r="H105" s="245">
        <f t="shared" si="109"/>
        <v>6.980975964698151</v>
      </c>
      <c r="I105" s="119">
        <f t="shared" si="104"/>
        <v>8.929663520839908</v>
      </c>
      <c r="J105" s="166">
        <f t="shared" si="102"/>
        <v>8.098096875064714</v>
      </c>
      <c r="K105" s="185">
        <f t="shared" si="102"/>
        <v>8.42718889439762</v>
      </c>
      <c r="M105" s="242">
        <f t="shared" si="106"/>
        <v>0.04063819245559176</v>
      </c>
    </row>
    <row r="106" spans="1:13" ht="20.1" customHeight="1" thickBot="1">
      <c r="A106" s="24"/>
      <c r="B106" t="s">
        <v>92</v>
      </c>
      <c r="C106" s="244">
        <f t="shared" si="104"/>
        <v>3.669365721997301</v>
      </c>
      <c r="D106" s="245">
        <f t="shared" si="104"/>
        <v>4.255353917605573</v>
      </c>
      <c r="E106" s="245">
        <f t="shared" si="102"/>
        <v>5.23049698569329</v>
      </c>
      <c r="F106" s="245">
        <f t="shared" si="102"/>
        <v>6.260188920832025</v>
      </c>
      <c r="G106" s="245">
        <f aca="true" t="shared" si="110" ref="G106:H106">G59/G12</f>
        <v>6.13832171314741</v>
      </c>
      <c r="H106" s="245">
        <f t="shared" si="110"/>
        <v>6.638939638187354</v>
      </c>
      <c r="I106" s="119">
        <f t="shared" si="104"/>
        <v>7.223600811592121</v>
      </c>
      <c r="J106" s="166">
        <f t="shared" si="102"/>
        <v>7.06621756487026</v>
      </c>
      <c r="K106" s="185">
        <f t="shared" si="102"/>
        <v>7.864345164067732</v>
      </c>
      <c r="M106" s="34">
        <f t="shared" si="106"/>
        <v>0.11294976299135877</v>
      </c>
    </row>
    <row r="107" spans="1:13" ht="20.1" customHeight="1" thickBot="1">
      <c r="A107" s="5" t="s">
        <v>15</v>
      </c>
      <c r="B107" s="6"/>
      <c r="C107" s="113">
        <f t="shared" si="104"/>
        <v>4.608263042765194</v>
      </c>
      <c r="D107" s="134">
        <f t="shared" si="104"/>
        <v>4.758014830125072</v>
      </c>
      <c r="E107" s="134">
        <f t="shared" si="102"/>
        <v>5.215888737303796</v>
      </c>
      <c r="F107" s="134">
        <f t="shared" si="102"/>
        <v>5.882612022728296</v>
      </c>
      <c r="G107" s="134">
        <f aca="true" t="shared" si="111" ref="G107:H107">G60/G13</f>
        <v>5.924750748432853</v>
      </c>
      <c r="H107" s="134">
        <f t="shared" si="111"/>
        <v>6.193897006085233</v>
      </c>
      <c r="I107" s="126">
        <f t="shared" si="104"/>
        <v>6.456096766867632</v>
      </c>
      <c r="J107" s="201">
        <f t="shared" si="102"/>
        <v>6.300696700319719</v>
      </c>
      <c r="K107" s="186">
        <f t="shared" si="102"/>
        <v>6.475318740449558</v>
      </c>
      <c r="M107" s="23">
        <f t="shared" si="106"/>
        <v>0.027714719250170914</v>
      </c>
    </row>
    <row r="108" spans="1:13" ht="20.1" customHeight="1">
      <c r="A108" s="24"/>
      <c r="B108" t="s">
        <v>91</v>
      </c>
      <c r="C108" s="244">
        <f t="shared" si="104"/>
        <v>1.721188099373384</v>
      </c>
      <c r="D108" s="245">
        <f t="shared" si="104"/>
        <v>1.9959343887231404</v>
      </c>
      <c r="E108" s="245">
        <f t="shared" si="102"/>
        <v>2.497537713039738</v>
      </c>
      <c r="F108" s="245">
        <f t="shared" si="102"/>
        <v>2.996896954327186</v>
      </c>
      <c r="G108" s="245">
        <f aca="true" t="shared" si="112" ref="G108:H108">G61/G14</f>
        <v>3.394823208867422</v>
      </c>
      <c r="H108" s="245">
        <f t="shared" si="112"/>
        <v>3.6931763696773587</v>
      </c>
      <c r="I108" s="119">
        <f t="shared" si="104"/>
        <v>4.368837073673423</v>
      </c>
      <c r="J108" s="166">
        <f t="shared" si="102"/>
        <v>4.195152486553513</v>
      </c>
      <c r="K108" s="185">
        <f t="shared" si="102"/>
        <v>4.635819122981398</v>
      </c>
      <c r="M108" s="242">
        <f t="shared" si="106"/>
        <v>0.10504186387511034</v>
      </c>
    </row>
    <row r="109" spans="1:13" ht="20.1" customHeight="1" thickBot="1">
      <c r="A109" s="24"/>
      <c r="B109" t="s">
        <v>92</v>
      </c>
      <c r="C109" s="244">
        <f t="shared" si="104"/>
        <v>5.078832690690149</v>
      </c>
      <c r="D109" s="245">
        <f t="shared" si="104"/>
        <v>5.076058724000599</v>
      </c>
      <c r="E109" s="245">
        <f t="shared" si="102"/>
        <v>5.482972641944242</v>
      </c>
      <c r="F109" s="245">
        <f t="shared" si="102"/>
        <v>6.045673958730167</v>
      </c>
      <c r="G109" s="245">
        <f aca="true" t="shared" si="113" ref="G109:H109">G62/G15</f>
        <v>6.0206046502005215</v>
      </c>
      <c r="H109" s="245">
        <f t="shared" si="113"/>
        <v>6.290697859865077</v>
      </c>
      <c r="I109" s="119">
        <f t="shared" si="104"/>
        <v>6.525034666995804</v>
      </c>
      <c r="J109" s="166">
        <f t="shared" si="102"/>
        <v>6.372111682229025</v>
      </c>
      <c r="K109" s="185">
        <f t="shared" si="102"/>
        <v>6.53233215910567</v>
      </c>
      <c r="M109" s="34">
        <f t="shared" si="106"/>
        <v>0.02514401580930843</v>
      </c>
    </row>
    <row r="110" spans="1:13" ht="20.1" customHeight="1" thickBot="1">
      <c r="A110" s="5" t="s">
        <v>8</v>
      </c>
      <c r="B110" s="6"/>
      <c r="C110" s="113">
        <f t="shared" si="104"/>
        <v>1.8313554028732042</v>
      </c>
      <c r="D110" s="134">
        <f t="shared" si="104"/>
        <v>2.1490453320838703</v>
      </c>
      <c r="E110" s="134">
        <f t="shared" si="102"/>
        <v>1.8330268616317045</v>
      </c>
      <c r="F110" s="134">
        <f t="shared" si="102"/>
        <v>1.86143871129034</v>
      </c>
      <c r="G110" s="134">
        <f aca="true" t="shared" si="114" ref="G110">G63/G16</f>
        <v>2.0368236331900675</v>
      </c>
      <c r="H110" s="134"/>
      <c r="I110" s="126"/>
      <c r="J110" s="201"/>
      <c r="K110" s="186"/>
      <c r="M110" s="23"/>
    </row>
    <row r="111" spans="1:13" ht="20.1" customHeight="1" thickBot="1">
      <c r="A111" s="24"/>
      <c r="B111" t="s">
        <v>91</v>
      </c>
      <c r="C111" s="244">
        <f t="shared" si="104"/>
        <v>1.8313554028732042</v>
      </c>
      <c r="D111" s="245">
        <f t="shared" si="104"/>
        <v>2.1490453320838703</v>
      </c>
      <c r="E111" s="245">
        <f t="shared" si="102"/>
        <v>1.8330268616317045</v>
      </c>
      <c r="F111" s="245">
        <f t="shared" si="102"/>
        <v>1.86143871129034</v>
      </c>
      <c r="G111" s="245">
        <f aca="true" t="shared" si="115" ref="G111">G64/G17</f>
        <v>2.0368236331900675</v>
      </c>
      <c r="H111" s="245"/>
      <c r="I111" s="119"/>
      <c r="J111" s="166"/>
      <c r="K111" s="185"/>
      <c r="M111" s="318"/>
    </row>
    <row r="112" spans="1:13" ht="20.1" customHeight="1" thickBot="1">
      <c r="A112" s="5" t="s">
        <v>16</v>
      </c>
      <c r="B112" s="6"/>
      <c r="C112" s="113">
        <f t="shared" si="104"/>
        <v>3.4174447174447176</v>
      </c>
      <c r="D112" s="134">
        <f t="shared" si="104"/>
        <v>3.5232390991854334</v>
      </c>
      <c r="E112" s="134">
        <f t="shared" si="102"/>
        <v>3.373212341197822</v>
      </c>
      <c r="F112" s="134">
        <f t="shared" si="102"/>
        <v>4.157609241587142</v>
      </c>
      <c r="G112" s="134">
        <f aca="true" t="shared" si="116" ref="G112:H112">G65/G18</f>
        <v>4.312534149273303</v>
      </c>
      <c r="H112" s="134">
        <f t="shared" si="116"/>
        <v>4.023108493932905</v>
      </c>
      <c r="I112" s="126">
        <f t="shared" si="104"/>
        <v>4.496447699202099</v>
      </c>
      <c r="J112" s="201">
        <f t="shared" si="102"/>
        <v>3.988694013625163</v>
      </c>
      <c r="K112" s="186">
        <f t="shared" si="102"/>
        <v>5.822002241314904</v>
      </c>
      <c r="M112" s="23">
        <f t="shared" si="106"/>
        <v>0.4596261887793999</v>
      </c>
    </row>
    <row r="113" spans="1:13" ht="20.1" customHeight="1">
      <c r="A113" s="24"/>
      <c r="B113" t="s">
        <v>91</v>
      </c>
      <c r="C113" s="244">
        <f t="shared" si="104"/>
        <v>2.8253545024845472</v>
      </c>
      <c r="D113" s="245">
        <f t="shared" si="104"/>
        <v>2.9056913711469705</v>
      </c>
      <c r="E113" s="245">
        <f t="shared" si="102"/>
        <v>2.9232299484582693</v>
      </c>
      <c r="F113" s="245">
        <f t="shared" si="102"/>
        <v>3.1872068230277186</v>
      </c>
      <c r="G113" s="245">
        <f aca="true" t="shared" si="117" ref="G113:H113">G66/G19</f>
        <v>3.16734693877551</v>
      </c>
      <c r="H113" s="245">
        <f t="shared" si="117"/>
        <v>2.910564038641321</v>
      </c>
      <c r="I113" s="119">
        <f t="shared" si="104"/>
        <v>3.020503597122302</v>
      </c>
      <c r="J113" s="166">
        <f t="shared" si="102"/>
        <v>3.036676477247</v>
      </c>
      <c r="K113" s="185">
        <f t="shared" si="102"/>
        <v>3.105553367467507</v>
      </c>
      <c r="M113" s="242">
        <f t="shared" si="106"/>
        <v>0.022681668836500378</v>
      </c>
    </row>
    <row r="114" spans="1:13" ht="20.1" customHeight="1" thickBot="1">
      <c r="A114" s="24"/>
      <c r="B114" t="s">
        <v>92</v>
      </c>
      <c r="C114" s="244">
        <f t="shared" si="104"/>
        <v>4.651427128062642</v>
      </c>
      <c r="D114" s="245">
        <f t="shared" si="104"/>
        <v>5.023474178403756</v>
      </c>
      <c r="E114" s="245">
        <f t="shared" si="102"/>
        <v>5.205449189985273</v>
      </c>
      <c r="F114" s="245">
        <f t="shared" si="102"/>
        <v>6.495547945205479</v>
      </c>
      <c r="G114" s="245">
        <f aca="true" t="shared" si="118" ref="G114:H114">G67/G20</f>
        <v>5.783325012481278</v>
      </c>
      <c r="H114" s="245">
        <f t="shared" si="118"/>
        <v>5.513778705636743</v>
      </c>
      <c r="I114" s="119">
        <f t="shared" si="104"/>
        <v>6.782947896349958</v>
      </c>
      <c r="J114" s="166">
        <f t="shared" si="102"/>
        <v>5.682917002417406</v>
      </c>
      <c r="K114" s="185">
        <f t="shared" si="102"/>
        <v>8.272113676731793</v>
      </c>
      <c r="M114" s="34">
        <f t="shared" si="106"/>
        <v>0.4556105030590791</v>
      </c>
    </row>
    <row r="115" spans="1:13" ht="20.1" customHeight="1" thickBot="1">
      <c r="A115" s="5" t="s">
        <v>19</v>
      </c>
      <c r="B115" s="6"/>
      <c r="C115" s="113">
        <f t="shared" si="104"/>
        <v>2.175604726645412</v>
      </c>
      <c r="D115" s="134">
        <f t="shared" si="104"/>
        <v>2.6124092046803837</v>
      </c>
      <c r="E115" s="134">
        <f t="shared" si="102"/>
        <v>2.323964792234688</v>
      </c>
      <c r="F115" s="134">
        <f t="shared" si="102"/>
        <v>2.6343167682601587</v>
      </c>
      <c r="G115" s="134">
        <f aca="true" t="shared" si="119" ref="G115:H115">G68/G21</f>
        <v>3.4169438408825004</v>
      </c>
      <c r="H115" s="134">
        <f t="shared" si="119"/>
        <v>4.414954179593121</v>
      </c>
      <c r="I115" s="126">
        <f t="shared" si="104"/>
        <v>4.82792273349337</v>
      </c>
      <c r="J115" s="201">
        <f t="shared" si="102"/>
        <v>4.6269401651507795</v>
      </c>
      <c r="K115" s="186">
        <f t="shared" si="102"/>
        <v>4.620347043151512</v>
      </c>
      <c r="M115" s="23">
        <f t="shared" si="106"/>
        <v>-0.0014249421353933484</v>
      </c>
    </row>
    <row r="116" spans="1:13" ht="20.1" customHeight="1">
      <c r="A116" s="24"/>
      <c r="B116" t="s">
        <v>91</v>
      </c>
      <c r="C116" s="244">
        <f t="shared" si="104"/>
        <v>1.6828280230202874</v>
      </c>
      <c r="D116" s="245">
        <f t="shared" si="104"/>
        <v>1.9073363154958254</v>
      </c>
      <c r="E116" s="245">
        <f t="shared" si="102"/>
        <v>1.697864875860575</v>
      </c>
      <c r="F116" s="245">
        <f t="shared" si="102"/>
        <v>1.872614248860798</v>
      </c>
      <c r="G116" s="245">
        <f aca="true" t="shared" si="120" ref="G116:H116">G69/G22</f>
        <v>2.347066517829627</v>
      </c>
      <c r="H116" s="245">
        <f t="shared" si="120"/>
        <v>2.801530272787758</v>
      </c>
      <c r="I116" s="119">
        <f t="shared" si="104"/>
        <v>3.0740431736260176</v>
      </c>
      <c r="J116" s="166">
        <f t="shared" si="102"/>
        <v>2.9791679732413505</v>
      </c>
      <c r="K116" s="185">
        <f t="shared" si="102"/>
        <v>3.2934561828549054</v>
      </c>
      <c r="M116" s="242">
        <f t="shared" si="106"/>
        <v>0.10549529681993984</v>
      </c>
    </row>
    <row r="117" spans="1:13" ht="20.1" customHeight="1" thickBot="1">
      <c r="A117" s="24"/>
      <c r="B117" t="s">
        <v>92</v>
      </c>
      <c r="C117" s="244">
        <f t="shared" si="104"/>
        <v>3.6264928396707234</v>
      </c>
      <c r="D117" s="245">
        <f t="shared" si="104"/>
        <v>4.354568453028786</v>
      </c>
      <c r="E117" s="245">
        <f t="shared" si="104"/>
        <v>4.579761185221848</v>
      </c>
      <c r="F117" s="245">
        <f t="shared" si="104"/>
        <v>4.658215272390751</v>
      </c>
      <c r="G117" s="245">
        <f aca="true" t="shared" si="121" ref="G117:H117">G70/G23</f>
        <v>5.09139433434442</v>
      </c>
      <c r="H117" s="245">
        <f t="shared" si="121"/>
        <v>5.8614842330739405</v>
      </c>
      <c r="I117" s="119">
        <f t="shared" si="104"/>
        <v>5.976256390674388</v>
      </c>
      <c r="J117" s="166">
        <f t="shared" si="104"/>
        <v>5.851527604073611</v>
      </c>
      <c r="K117" s="185">
        <f t="shared" si="104"/>
        <v>5.108987270474259</v>
      </c>
      <c r="M117" s="34">
        <f t="shared" si="106"/>
        <v>-0.12689683512428845</v>
      </c>
    </row>
    <row r="118" spans="1:13" ht="20.1" customHeight="1" thickBot="1">
      <c r="A118" s="5" t="s">
        <v>20</v>
      </c>
      <c r="B118" s="6"/>
      <c r="C118" s="113">
        <f aca="true" t="shared" si="122" ref="C118:K133">C71/C24</f>
        <v>3.094453083149297</v>
      </c>
      <c r="D118" s="134">
        <f t="shared" si="122"/>
        <v>3.063334049299516</v>
      </c>
      <c r="E118" s="134">
        <f t="shared" si="122"/>
        <v>3.1628049484462837</v>
      </c>
      <c r="F118" s="134">
        <f t="shared" si="122"/>
        <v>3.3549586599272225</v>
      </c>
      <c r="G118" s="134">
        <f aca="true" t="shared" si="123" ref="G118:H118">G71/G24</f>
        <v>3.527708670626534</v>
      </c>
      <c r="H118" s="134">
        <f t="shared" si="123"/>
        <v>3.720165202627309</v>
      </c>
      <c r="I118" s="126">
        <f t="shared" si="122"/>
        <v>3.8222487218485797</v>
      </c>
      <c r="J118" s="201">
        <f t="shared" si="122"/>
        <v>3.71364958226587</v>
      </c>
      <c r="K118" s="186">
        <f t="shared" si="122"/>
        <v>4.052126792217932</v>
      </c>
      <c r="M118" s="23">
        <f t="shared" si="106"/>
        <v>0.09114408951464424</v>
      </c>
    </row>
    <row r="119" spans="1:13" ht="20.1" customHeight="1">
      <c r="A119" s="24"/>
      <c r="B119" t="s">
        <v>91</v>
      </c>
      <c r="C119" s="244">
        <f t="shared" si="122"/>
        <v>1.3984592390442734</v>
      </c>
      <c r="D119" s="245">
        <f t="shared" si="122"/>
        <v>1.356311122936936</v>
      </c>
      <c r="E119" s="245">
        <f t="shared" si="122"/>
        <v>1.4408217398954686</v>
      </c>
      <c r="F119" s="245">
        <f t="shared" si="122"/>
        <v>1.5147026508782961</v>
      </c>
      <c r="G119" s="245">
        <f aca="true" t="shared" si="124" ref="G119:H119">G72/G25</f>
        <v>1.6377704152503363</v>
      </c>
      <c r="H119" s="245">
        <f t="shared" si="124"/>
        <v>1.6609621344832233</v>
      </c>
      <c r="I119" s="119">
        <f t="shared" si="122"/>
        <v>1.6551560381353692</v>
      </c>
      <c r="J119" s="166">
        <f t="shared" si="122"/>
        <v>1.6608307543493273</v>
      </c>
      <c r="K119" s="185">
        <f t="shared" si="122"/>
        <v>1.7255268235913854</v>
      </c>
      <c r="M119" s="242">
        <f t="shared" si="106"/>
        <v>0.038954040965724114</v>
      </c>
    </row>
    <row r="120" spans="1:13" ht="20.1" customHeight="1" thickBot="1">
      <c r="A120" s="24"/>
      <c r="B120" t="s">
        <v>92</v>
      </c>
      <c r="C120" s="244">
        <f t="shared" si="122"/>
        <v>3.670280612244898</v>
      </c>
      <c r="D120" s="245">
        <f t="shared" si="122"/>
        <v>3.923503663151253</v>
      </c>
      <c r="E120" s="245">
        <f t="shared" si="122"/>
        <v>4.251633474105598</v>
      </c>
      <c r="F120" s="245">
        <f t="shared" si="122"/>
        <v>4.385953011614764</v>
      </c>
      <c r="G120" s="245">
        <f aca="true" t="shared" si="125" ref="G120:H120">G73/G26</f>
        <v>4.295670598807195</v>
      </c>
      <c r="H120" s="245">
        <f t="shared" si="125"/>
        <v>4.413011656225248</v>
      </c>
      <c r="I120" s="119">
        <f t="shared" si="122"/>
        <v>4.434372226267003</v>
      </c>
      <c r="J120" s="166">
        <f t="shared" si="122"/>
        <v>4.3364348573929385</v>
      </c>
      <c r="K120" s="185">
        <f t="shared" si="122"/>
        <v>4.638247709400986</v>
      </c>
      <c r="M120" s="34">
        <f t="shared" si="106"/>
        <v>0.06959930494366906</v>
      </c>
    </row>
    <row r="121" spans="1:13" ht="20.1" customHeight="1" thickBot="1">
      <c r="A121" s="5" t="s">
        <v>86</v>
      </c>
      <c r="B121" s="6"/>
      <c r="C121" s="113">
        <f t="shared" si="122"/>
        <v>3.624208001625013</v>
      </c>
      <c r="D121" s="134">
        <f t="shared" si="122"/>
        <v>3.831991887190258</v>
      </c>
      <c r="E121" s="134">
        <f t="shared" si="122"/>
        <v>3.9938925411898385</v>
      </c>
      <c r="F121" s="134">
        <f t="shared" si="122"/>
        <v>3.769083871133954</v>
      </c>
      <c r="G121" s="134">
        <f aca="true" t="shared" si="126" ref="G121:H121">G74/G27</f>
        <v>3.9081079730067483</v>
      </c>
      <c r="H121" s="134">
        <f t="shared" si="126"/>
        <v>3.746292274635137</v>
      </c>
      <c r="I121" s="126">
        <f t="shared" si="122"/>
        <v>3.605809476459162</v>
      </c>
      <c r="J121" s="201">
        <f t="shared" si="122"/>
        <v>3.4928000582549017</v>
      </c>
      <c r="K121" s="186">
        <f t="shared" si="122"/>
        <v>3.5664515209377567</v>
      </c>
      <c r="M121" s="23">
        <f t="shared" si="106"/>
        <v>0.021086652958787838</v>
      </c>
    </row>
    <row r="122" spans="1:13" ht="20.1" customHeight="1">
      <c r="A122" s="24"/>
      <c r="B122" t="s">
        <v>91</v>
      </c>
      <c r="C122" s="244">
        <f t="shared" si="122"/>
        <v>2.268099490944004</v>
      </c>
      <c r="D122" s="245">
        <f t="shared" si="122"/>
        <v>2.4100976750584673</v>
      </c>
      <c r="E122" s="245">
        <f t="shared" si="122"/>
        <v>2.469469828901776</v>
      </c>
      <c r="F122" s="245">
        <f t="shared" si="122"/>
        <v>2.474118015372657</v>
      </c>
      <c r="G122" s="245">
        <f aca="true" t="shared" si="127" ref="G122:H122">G75/G28</f>
        <v>2.5058491201929898</v>
      </c>
      <c r="H122" s="245">
        <f t="shared" si="127"/>
        <v>2.296698210566477</v>
      </c>
      <c r="I122" s="119">
        <f t="shared" si="122"/>
        <v>2.2431614743700456</v>
      </c>
      <c r="J122" s="166">
        <f t="shared" si="122"/>
        <v>2.2172162084029297</v>
      </c>
      <c r="K122" s="185">
        <f t="shared" si="122"/>
        <v>2.2771921403368784</v>
      </c>
      <c r="M122" s="242">
        <f t="shared" si="106"/>
        <v>0.02705010531072642</v>
      </c>
    </row>
    <row r="123" spans="1:13" ht="20.1" customHeight="1" thickBot="1">
      <c r="A123" s="24"/>
      <c r="B123" t="s">
        <v>92</v>
      </c>
      <c r="C123" s="244">
        <f t="shared" si="122"/>
        <v>4.493362562416271</v>
      </c>
      <c r="D123" s="245">
        <f t="shared" si="122"/>
        <v>4.502657456510326</v>
      </c>
      <c r="E123" s="245">
        <f t="shared" si="122"/>
        <v>5.251596036201508</v>
      </c>
      <c r="F123" s="245">
        <f t="shared" si="122"/>
        <v>5.6843844802810155</v>
      </c>
      <c r="G123" s="245">
        <f aca="true" t="shared" si="128" ref="G123:H123">G76/G29</f>
        <v>5.719231826616875</v>
      </c>
      <c r="H123" s="245">
        <f t="shared" si="128"/>
        <v>5.347794841674297</v>
      </c>
      <c r="I123" s="119">
        <f t="shared" si="122"/>
        <v>4.890897142825048</v>
      </c>
      <c r="J123" s="166">
        <f t="shared" si="122"/>
        <v>4.787794051108131</v>
      </c>
      <c r="K123" s="185">
        <f t="shared" si="122"/>
        <v>5.030713243935939</v>
      </c>
      <c r="M123" s="34">
        <f t="shared" si="106"/>
        <v>0.05073718506575801</v>
      </c>
    </row>
    <row r="124" spans="1:13" ht="20.1" customHeight="1" thickBot="1">
      <c r="A124" s="5" t="s">
        <v>9</v>
      </c>
      <c r="B124" s="6"/>
      <c r="C124" s="113">
        <f t="shared" si="122"/>
        <v>2.9725197434027817</v>
      </c>
      <c r="D124" s="134">
        <f t="shared" si="122"/>
        <v>3.0922176967130417</v>
      </c>
      <c r="E124" s="134">
        <f t="shared" si="122"/>
        <v>3.3400513414949007</v>
      </c>
      <c r="F124" s="134">
        <f t="shared" si="122"/>
        <v>3.390387661602995</v>
      </c>
      <c r="G124" s="134">
        <f aca="true" t="shared" si="129" ref="G124:H124">G77/G30</f>
        <v>3.4035176225303028</v>
      </c>
      <c r="H124" s="134">
        <f t="shared" si="129"/>
        <v>3.5315880702886275</v>
      </c>
      <c r="I124" s="126">
        <f t="shared" si="122"/>
        <v>3.7294001155724814</v>
      </c>
      <c r="J124" s="201">
        <f t="shared" si="122"/>
        <v>3.643868057107523</v>
      </c>
      <c r="K124" s="186">
        <f t="shared" si="122"/>
        <v>3.8349746190826446</v>
      </c>
      <c r="M124" s="23">
        <f t="shared" si="106"/>
        <v>0.05244607076328131</v>
      </c>
    </row>
    <row r="125" spans="1:13" ht="20.1" customHeight="1">
      <c r="A125" s="24"/>
      <c r="B125" t="s">
        <v>91</v>
      </c>
      <c r="C125" s="244">
        <f t="shared" si="122"/>
        <v>2.9181149794315773</v>
      </c>
      <c r="D125" s="245">
        <f t="shared" si="122"/>
        <v>3.0410599434693277</v>
      </c>
      <c r="E125" s="245">
        <f t="shared" si="122"/>
        <v>3.298360874358127</v>
      </c>
      <c r="F125" s="245">
        <f t="shared" si="122"/>
        <v>3.342515365296428</v>
      </c>
      <c r="G125" s="245">
        <f aca="true" t="shared" si="130" ref="G125:H125">G78/G31</f>
        <v>3.3475191504735813</v>
      </c>
      <c r="H125" s="245">
        <f t="shared" si="130"/>
        <v>3.464746145016671</v>
      </c>
      <c r="I125" s="119">
        <f t="shared" si="122"/>
        <v>3.6513930064861837</v>
      </c>
      <c r="J125" s="166">
        <f t="shared" si="122"/>
        <v>3.5624892848002405</v>
      </c>
      <c r="K125" s="185">
        <f t="shared" si="122"/>
        <v>3.748270859507264</v>
      </c>
      <c r="M125" s="242">
        <f t="shared" si="106"/>
        <v>0.05214937080644177</v>
      </c>
    </row>
    <row r="126" spans="1:13" ht="20.1" customHeight="1" thickBot="1">
      <c r="A126" s="24"/>
      <c r="B126" t="s">
        <v>92</v>
      </c>
      <c r="C126" s="244">
        <f t="shared" si="122"/>
        <v>5.673239436619719</v>
      </c>
      <c r="D126" s="245">
        <f t="shared" si="122"/>
        <v>5.964771948640033</v>
      </c>
      <c r="E126" s="245">
        <f t="shared" si="122"/>
        <v>6.045395475220037</v>
      </c>
      <c r="F126" s="245">
        <f t="shared" si="122"/>
        <v>5.326031507876969</v>
      </c>
      <c r="G126" s="245">
        <f aca="true" t="shared" si="131" ref="G126:H126">G79/G32</f>
        <v>5.478877821052724</v>
      </c>
      <c r="H126" s="245">
        <f t="shared" si="131"/>
        <v>6.238384099122354</v>
      </c>
      <c r="I126" s="119">
        <f t="shared" si="122"/>
        <v>6.710555738243999</v>
      </c>
      <c r="J126" s="166">
        <f t="shared" si="122"/>
        <v>6.651737733074831</v>
      </c>
      <c r="K126" s="185">
        <f t="shared" si="122"/>
        <v>7.212316611452911</v>
      </c>
      <c r="M126" s="34">
        <f t="shared" si="106"/>
        <v>0.0842755533776806</v>
      </c>
    </row>
    <row r="127" spans="1:13" ht="20.1" customHeight="1" thickBot="1">
      <c r="A127" s="5" t="s">
        <v>12</v>
      </c>
      <c r="B127" s="6"/>
      <c r="C127" s="113">
        <f t="shared" si="122"/>
        <v>2.5870780949019956</v>
      </c>
      <c r="D127" s="134">
        <f t="shared" si="122"/>
        <v>2.6597150384712642</v>
      </c>
      <c r="E127" s="134">
        <f t="shared" si="122"/>
        <v>2.843562097273343</v>
      </c>
      <c r="F127" s="134">
        <f t="shared" si="122"/>
        <v>2.404350229105685</v>
      </c>
      <c r="G127" s="134">
        <f aca="true" t="shared" si="132" ref="G127:H127">G80/G33</f>
        <v>2.438855661983282</v>
      </c>
      <c r="H127" s="134">
        <f t="shared" si="132"/>
        <v>2.525085454977049</v>
      </c>
      <c r="I127" s="126">
        <f t="shared" si="122"/>
        <v>2.7055924615291285</v>
      </c>
      <c r="J127" s="201">
        <f t="shared" si="122"/>
        <v>2.615344249598962</v>
      </c>
      <c r="K127" s="186">
        <f t="shared" si="122"/>
        <v>2.9208946074000925</v>
      </c>
      <c r="M127" s="23">
        <f t="shared" si="106"/>
        <v>0.1168298811324681</v>
      </c>
    </row>
    <row r="128" spans="1:13" ht="20.1" customHeight="1">
      <c r="A128" s="24"/>
      <c r="B128" t="s">
        <v>91</v>
      </c>
      <c r="C128" s="244">
        <f t="shared" si="122"/>
        <v>2.3895686024086142</v>
      </c>
      <c r="D128" s="245">
        <f t="shared" si="122"/>
        <v>2.4549275269370896</v>
      </c>
      <c r="E128" s="245">
        <f t="shared" si="122"/>
        <v>2.6163489018828794</v>
      </c>
      <c r="F128" s="245">
        <f t="shared" si="122"/>
        <v>2.214029710609706</v>
      </c>
      <c r="G128" s="245">
        <f aca="true" t="shared" si="133" ref="G128:H128">G81/G34</f>
        <v>2.2581991067471696</v>
      </c>
      <c r="H128" s="245">
        <f t="shared" si="133"/>
        <v>2.333495682209121</v>
      </c>
      <c r="I128" s="119">
        <f t="shared" si="122"/>
        <v>2.5023150316899345</v>
      </c>
      <c r="J128" s="166">
        <f t="shared" si="122"/>
        <v>2.4395048191288002</v>
      </c>
      <c r="K128" s="185">
        <f t="shared" si="122"/>
        <v>2.7087094320695977</v>
      </c>
      <c r="M128" s="42">
        <f t="shared" si="106"/>
        <v>0.11035215459706951</v>
      </c>
    </row>
    <row r="129" spans="1:13" ht="20.1" customHeight="1" thickBot="1">
      <c r="A129" s="24"/>
      <c r="B129" t="s">
        <v>92</v>
      </c>
      <c r="C129" s="244">
        <f t="shared" si="122"/>
        <v>4.2270905325136185</v>
      </c>
      <c r="D129" s="245">
        <f t="shared" si="122"/>
        <v>4.606822500110468</v>
      </c>
      <c r="E129" s="245">
        <f t="shared" si="122"/>
        <v>5.0648714846842005</v>
      </c>
      <c r="F129" s="245">
        <f t="shared" si="122"/>
        <v>5.344949230714529</v>
      </c>
      <c r="G129" s="245">
        <f aca="true" t="shared" si="134" ref="G129:H129">G82/G35</f>
        <v>5.313713501341957</v>
      </c>
      <c r="H129" s="245">
        <f t="shared" si="134"/>
        <v>5.713502849627356</v>
      </c>
      <c r="I129" s="119">
        <f t="shared" si="122"/>
        <v>6.406231553569986</v>
      </c>
      <c r="J129" s="166">
        <f t="shared" si="122"/>
        <v>6.227979637259522</v>
      </c>
      <c r="K129" s="185">
        <f t="shared" si="122"/>
        <v>6.193173433299125</v>
      </c>
      <c r="M129" s="160">
        <f t="shared" si="106"/>
        <v>-0.005588683005988817</v>
      </c>
    </row>
    <row r="130" spans="1:13" ht="20.1" customHeight="1" thickBot="1">
      <c r="A130" s="5" t="s">
        <v>11</v>
      </c>
      <c r="B130" s="6"/>
      <c r="C130" s="113">
        <f t="shared" si="122"/>
        <v>2.705352332327117</v>
      </c>
      <c r="D130" s="134">
        <f t="shared" si="122"/>
        <v>2.85821634494291</v>
      </c>
      <c r="E130" s="134">
        <f t="shared" si="122"/>
        <v>2.9886613293918165</v>
      </c>
      <c r="F130" s="134">
        <f t="shared" si="122"/>
        <v>3.003351219031617</v>
      </c>
      <c r="G130" s="134">
        <f aca="true" t="shared" si="135" ref="G130:H130">G83/G36</f>
        <v>3.0337369720846326</v>
      </c>
      <c r="H130" s="134">
        <f t="shared" si="135"/>
        <v>3.203769973939236</v>
      </c>
      <c r="I130" s="126">
        <f t="shared" si="122"/>
        <v>3.495565315128348</v>
      </c>
      <c r="J130" s="201">
        <f t="shared" si="122"/>
        <v>3.427622995771457</v>
      </c>
      <c r="K130" s="186">
        <f t="shared" si="122"/>
        <v>3.521285337019599</v>
      </c>
      <c r="M130" s="23">
        <f t="shared" si="106"/>
        <v>0.027325741881090892</v>
      </c>
    </row>
    <row r="131" spans="1:13" ht="20.1" customHeight="1">
      <c r="A131" s="24"/>
      <c r="B131" t="s">
        <v>91</v>
      </c>
      <c r="C131" s="244">
        <f t="shared" si="122"/>
        <v>2.5997788984357326</v>
      </c>
      <c r="D131" s="245">
        <f t="shared" si="122"/>
        <v>2.794444199812542</v>
      </c>
      <c r="E131" s="245">
        <f t="shared" si="122"/>
        <v>2.94147223020674</v>
      </c>
      <c r="F131" s="245">
        <f t="shared" si="122"/>
        <v>2.9576957094742244</v>
      </c>
      <c r="G131" s="245">
        <f aca="true" t="shared" si="136" ref="G131:H131">G84/G37</f>
        <v>2.9980437136301616</v>
      </c>
      <c r="H131" s="245">
        <f t="shared" si="136"/>
        <v>3.1783300730595423</v>
      </c>
      <c r="I131" s="119">
        <f t="shared" si="122"/>
        <v>3.4936959050161924</v>
      </c>
      <c r="J131" s="166">
        <f t="shared" si="122"/>
        <v>3.432676574128308</v>
      </c>
      <c r="K131" s="185">
        <f t="shared" si="122"/>
        <v>3.521997742452164</v>
      </c>
      <c r="M131" s="242">
        <f t="shared" si="106"/>
        <v>0.026020851774111092</v>
      </c>
    </row>
    <row r="132" spans="1:13" ht="20.1" customHeight="1" thickBot="1">
      <c r="A132" s="24"/>
      <c r="B132" t="s">
        <v>92</v>
      </c>
      <c r="C132" s="244">
        <f t="shared" si="122"/>
        <v>3.431242488014192</v>
      </c>
      <c r="D132" s="245">
        <f t="shared" si="122"/>
        <v>3.2750121626158877</v>
      </c>
      <c r="E132" s="245">
        <f t="shared" si="122"/>
        <v>3.3217343818150593</v>
      </c>
      <c r="F132" s="245">
        <f t="shared" si="122"/>
        <v>3.306430318124132</v>
      </c>
      <c r="G132" s="245">
        <f aca="true" t="shared" si="137" ref="G132:H132">G85/G38</f>
        <v>3.2724594957000415</v>
      </c>
      <c r="H132" s="245">
        <f t="shared" si="137"/>
        <v>3.3727844341854603</v>
      </c>
      <c r="I132" s="119">
        <f t="shared" si="122"/>
        <v>3.5076474047442505</v>
      </c>
      <c r="J132" s="166">
        <f t="shared" si="122"/>
        <v>3.3954224932549173</v>
      </c>
      <c r="K132" s="185">
        <f t="shared" si="122"/>
        <v>3.5167269955070353</v>
      </c>
      <c r="M132" s="34">
        <f t="shared" si="106"/>
        <v>0.035725893461886433</v>
      </c>
    </row>
    <row r="133" spans="1:13" ht="20.1" customHeight="1" thickBot="1">
      <c r="A133" s="5" t="s">
        <v>6</v>
      </c>
      <c r="B133" s="6"/>
      <c r="C133" s="113">
        <f t="shared" si="122"/>
        <v>3.2203387361387796</v>
      </c>
      <c r="D133" s="134">
        <f t="shared" si="122"/>
        <v>3.5336721368834847</v>
      </c>
      <c r="E133" s="134">
        <f t="shared" si="122"/>
        <v>3.794407741231824</v>
      </c>
      <c r="F133" s="134">
        <f t="shared" si="122"/>
        <v>3.958585523611317</v>
      </c>
      <c r="G133" s="134">
        <f aca="true" t="shared" si="138" ref="G133:H133">G86/G39</f>
        <v>4.043116434076912</v>
      </c>
      <c r="H133" s="134">
        <f t="shared" si="138"/>
        <v>4.232502678825462</v>
      </c>
      <c r="I133" s="126">
        <f t="shared" si="122"/>
        <v>4.3853610007891595</v>
      </c>
      <c r="J133" s="201">
        <f t="shared" si="122"/>
        <v>4.2508360313584115</v>
      </c>
      <c r="K133" s="186">
        <f t="shared" si="122"/>
        <v>4.381422056268608</v>
      </c>
      <c r="M133" s="23">
        <f t="shared" si="106"/>
        <v>0.030720080461081947</v>
      </c>
    </row>
    <row r="134" spans="1:13" ht="20.1" customHeight="1">
      <c r="A134" s="24"/>
      <c r="B134" t="s">
        <v>91</v>
      </c>
      <c r="C134" s="244">
        <f aca="true" t="shared" si="139" ref="C134:K141">C87/C40</f>
        <v>3.029637548854502</v>
      </c>
      <c r="D134" s="245">
        <f t="shared" si="139"/>
        <v>3.3593437835032036</v>
      </c>
      <c r="E134" s="245">
        <f t="shared" si="139"/>
        <v>3.640866928620844</v>
      </c>
      <c r="F134" s="245">
        <f t="shared" si="139"/>
        <v>3.778052870250252</v>
      </c>
      <c r="G134" s="245">
        <f aca="true" t="shared" si="140" ref="G134:H134">G87/G40</f>
        <v>3.896318633022349</v>
      </c>
      <c r="H134" s="245">
        <f t="shared" si="140"/>
        <v>4.0750250386271825</v>
      </c>
      <c r="I134" s="119">
        <f t="shared" si="139"/>
        <v>4.232087422078272</v>
      </c>
      <c r="J134" s="166">
        <f t="shared" si="139"/>
        <v>4.116593269102026</v>
      </c>
      <c r="K134" s="185">
        <f t="shared" si="139"/>
        <v>4.269218174652859</v>
      </c>
      <c r="M134" s="242">
        <f t="shared" si="106"/>
        <v>0.037075536875695696</v>
      </c>
    </row>
    <row r="135" spans="1:13" ht="20.1" customHeight="1" thickBot="1">
      <c r="A135" s="24"/>
      <c r="B135" t="s">
        <v>92</v>
      </c>
      <c r="C135" s="244">
        <f t="shared" si="139"/>
        <v>3.6898568230119966</v>
      </c>
      <c r="D135" s="245">
        <f t="shared" si="139"/>
        <v>3.9880825319857514</v>
      </c>
      <c r="E135" s="245">
        <f t="shared" si="139"/>
        <v>4.248258570856754</v>
      </c>
      <c r="F135" s="245">
        <f t="shared" si="139"/>
        <v>4.519714503420812</v>
      </c>
      <c r="G135" s="245">
        <f aca="true" t="shared" si="141" ref="G135:H135">G88/G41</f>
        <v>4.518266365498361</v>
      </c>
      <c r="H135" s="245">
        <f t="shared" si="141"/>
        <v>4.74328471142641</v>
      </c>
      <c r="I135" s="119">
        <f t="shared" si="139"/>
        <v>4.858069614249368</v>
      </c>
      <c r="J135" s="166">
        <f t="shared" si="139"/>
        <v>4.683742968151313</v>
      </c>
      <c r="K135" s="185">
        <f t="shared" si="139"/>
        <v>4.719095954441654</v>
      </c>
      <c r="M135" s="34">
        <f t="shared" si="106"/>
        <v>0.007548020147718414</v>
      </c>
    </row>
    <row r="136" spans="1:13" ht="20.1" customHeight="1" thickBot="1">
      <c r="A136" s="5" t="s">
        <v>7</v>
      </c>
      <c r="B136" s="6"/>
      <c r="C136" s="113">
        <f t="shared" si="139"/>
        <v>5.745645997353981</v>
      </c>
      <c r="D136" s="134">
        <f t="shared" si="139"/>
        <v>6.359869897034475</v>
      </c>
      <c r="E136" s="134">
        <f t="shared" si="139"/>
        <v>6.435994581767444</v>
      </c>
      <c r="F136" s="134">
        <f t="shared" si="139"/>
        <v>6.969272498304757</v>
      </c>
      <c r="G136" s="134">
        <f aca="true" t="shared" si="142" ref="G136:H136">G89/G42</f>
        <v>6.6775284770147945</v>
      </c>
      <c r="H136" s="134">
        <f t="shared" si="142"/>
        <v>6.806681222707423</v>
      </c>
      <c r="I136" s="126">
        <f t="shared" si="139"/>
        <v>7.271002789605051</v>
      </c>
      <c r="J136" s="201">
        <f t="shared" si="139"/>
        <v>7.220635728496738</v>
      </c>
      <c r="K136" s="186">
        <f t="shared" si="139"/>
        <v>8.29202396335017</v>
      </c>
      <c r="M136" s="23">
        <f t="shared" si="106"/>
        <v>0.14837865738402006</v>
      </c>
    </row>
    <row r="137" spans="1:13" ht="20.1" customHeight="1">
      <c r="A137" s="24"/>
      <c r="B137" t="s">
        <v>91</v>
      </c>
      <c r="C137" s="244">
        <f t="shared" si="139"/>
        <v>6.155016034243087</v>
      </c>
      <c r="D137" s="245">
        <f t="shared" si="139"/>
        <v>6.714534002099615</v>
      </c>
      <c r="E137" s="245">
        <f t="shared" si="139"/>
        <v>6.631327102803739</v>
      </c>
      <c r="F137" s="245">
        <f t="shared" si="139"/>
        <v>7.1036346204131435</v>
      </c>
      <c r="G137" s="245">
        <f aca="true" t="shared" si="143" ref="G137:H137">G90/G43</f>
        <v>6.734123585368917</v>
      </c>
      <c r="H137" s="245">
        <f t="shared" si="143"/>
        <v>6.869360073541827</v>
      </c>
      <c r="I137" s="119">
        <f t="shared" si="139"/>
        <v>7.289005107126973</v>
      </c>
      <c r="J137" s="166">
        <f t="shared" si="139"/>
        <v>7.239659919810637</v>
      </c>
      <c r="K137" s="185">
        <f t="shared" si="139"/>
        <v>8.306093685712534</v>
      </c>
      <c r="M137" s="242">
        <f t="shared" si="106"/>
        <v>0.14730440071966688</v>
      </c>
    </row>
    <row r="138" spans="1:13" ht="20.1" customHeight="1" thickBot="1">
      <c r="A138" s="24"/>
      <c r="B138" t="s">
        <v>92</v>
      </c>
      <c r="C138" s="244">
        <f t="shared" si="139"/>
        <v>4.2247788515621005</v>
      </c>
      <c r="D138" s="245">
        <f t="shared" si="139"/>
        <v>4.499418711374901</v>
      </c>
      <c r="E138" s="245">
        <f t="shared" si="139"/>
        <v>5.562078385460222</v>
      </c>
      <c r="F138" s="245">
        <f t="shared" si="139"/>
        <v>5.89183994408527</v>
      </c>
      <c r="G138" s="245">
        <f aca="true" t="shared" si="144" ref="G138:H138">G91/G44</f>
        <v>6.074037993180712</v>
      </c>
      <c r="H138" s="245">
        <f t="shared" si="144"/>
        <v>5.960222954142386</v>
      </c>
      <c r="I138" s="119">
        <f t="shared" si="139"/>
        <v>6.867217062263502</v>
      </c>
      <c r="J138" s="166">
        <f t="shared" si="139"/>
        <v>6.788815789473684</v>
      </c>
      <c r="K138" s="185">
        <f t="shared" si="139"/>
        <v>7.967266114366539</v>
      </c>
      <c r="M138" s="34">
        <f t="shared" si="106"/>
        <v>0.17358702333919362</v>
      </c>
    </row>
    <row r="139" spans="1:13" ht="20.1" customHeight="1" thickBot="1">
      <c r="A139" s="74" t="s">
        <v>21</v>
      </c>
      <c r="B139" s="100"/>
      <c r="C139" s="114">
        <f t="shared" si="139"/>
        <v>3.2123307365165226</v>
      </c>
      <c r="D139" s="115">
        <f t="shared" si="139"/>
        <v>3.416991194400499</v>
      </c>
      <c r="E139" s="115">
        <f t="shared" si="139"/>
        <v>3.594888865750693</v>
      </c>
      <c r="F139" s="115">
        <f t="shared" si="139"/>
        <v>3.6577742806699343</v>
      </c>
      <c r="G139" s="115">
        <f aca="true" t="shared" si="145" ref="G139:H139">G92/G45</f>
        <v>3.728775801182513</v>
      </c>
      <c r="H139" s="115">
        <f t="shared" si="145"/>
        <v>3.9196333056687</v>
      </c>
      <c r="I139" s="176">
        <f t="shared" si="139"/>
        <v>4.1415510660240775</v>
      </c>
      <c r="J139" s="202">
        <f t="shared" si="139"/>
        <v>4.0194507464106835</v>
      </c>
      <c r="K139" s="203">
        <f t="shared" si="139"/>
        <v>4.210383689909197</v>
      </c>
      <c r="M139" s="129">
        <f t="shared" si="106"/>
        <v>0.047502247332925726</v>
      </c>
    </row>
    <row r="140" spans="1:13" ht="20.1" customHeight="1">
      <c r="A140" s="24"/>
      <c r="B140" t="s">
        <v>91</v>
      </c>
      <c r="C140" s="319">
        <f t="shared" si="139"/>
        <v>2.802337211722562</v>
      </c>
      <c r="D140" s="320">
        <f t="shared" si="139"/>
        <v>3.033304784425102</v>
      </c>
      <c r="E140" s="320">
        <f t="shared" si="139"/>
        <v>3.217967315292442</v>
      </c>
      <c r="F140" s="320">
        <f t="shared" si="139"/>
        <v>3.231223089598361</v>
      </c>
      <c r="G140" s="320">
        <f aca="true" t="shared" si="146" ref="G140:H140">G93/G46</f>
        <v>3.323214479002554</v>
      </c>
      <c r="H140" s="320">
        <f t="shared" si="146"/>
        <v>3.4954096930631136</v>
      </c>
      <c r="I140" s="321">
        <f t="shared" si="139"/>
        <v>3.709772012444908</v>
      </c>
      <c r="J140" s="322">
        <f t="shared" si="139"/>
        <v>3.612478546086606</v>
      </c>
      <c r="K140" s="323">
        <f t="shared" si="139"/>
        <v>3.7812014197436428</v>
      </c>
      <c r="M140" s="242">
        <f t="shared" si="106"/>
        <v>0.046705571120917534</v>
      </c>
    </row>
    <row r="141" spans="1:13" ht="20.1" customHeight="1" thickBot="1">
      <c r="A141" s="31"/>
      <c r="B141" s="25" t="s">
        <v>92</v>
      </c>
      <c r="C141" s="246">
        <f t="shared" si="139"/>
        <v>3.740813331968623</v>
      </c>
      <c r="D141" s="247">
        <f t="shared" si="139"/>
        <v>3.9033012657132087</v>
      </c>
      <c r="E141" s="247">
        <f t="shared" si="139"/>
        <v>4.114146562937671</v>
      </c>
      <c r="F141" s="247">
        <f t="shared" si="139"/>
        <v>4.283328192348151</v>
      </c>
      <c r="G141" s="247">
        <f aca="true" t="shared" si="147" ref="G141:H141">G94/G47</f>
        <v>4.291977579507779</v>
      </c>
      <c r="H141" s="247">
        <f t="shared" si="147"/>
        <v>4.5023578814173275</v>
      </c>
      <c r="I141" s="123">
        <f t="shared" si="139"/>
        <v>4.709981412045124</v>
      </c>
      <c r="J141" s="324">
        <f t="shared" si="139"/>
        <v>4.553508746361895</v>
      </c>
      <c r="K141" s="325">
        <f t="shared" si="139"/>
        <v>4.763653677824811</v>
      </c>
      <c r="M141" s="34">
        <f t="shared" si="106"/>
        <v>0.04615011042436565</v>
      </c>
    </row>
  </sheetData>
  <mergeCells count="46">
    <mergeCell ref="A5:B6"/>
    <mergeCell ref="C5:C6"/>
    <mergeCell ref="D5:D6"/>
    <mergeCell ref="E5:E6"/>
    <mergeCell ref="F5:F6"/>
    <mergeCell ref="T5:U5"/>
    <mergeCell ref="W5:X5"/>
    <mergeCell ref="H5:H6"/>
    <mergeCell ref="I5:I6"/>
    <mergeCell ref="J5:K5"/>
    <mergeCell ref="M5:M6"/>
    <mergeCell ref="N5:N6"/>
    <mergeCell ref="O5:O6"/>
    <mergeCell ref="G52:G53"/>
    <mergeCell ref="P5:P6"/>
    <mergeCell ref="Q5:Q6"/>
    <mergeCell ref="R5:R6"/>
    <mergeCell ref="S5:S6"/>
    <mergeCell ref="G5:G6"/>
    <mergeCell ref="A52:B53"/>
    <mergeCell ref="C52:C53"/>
    <mergeCell ref="D52:D53"/>
    <mergeCell ref="E52:E53"/>
    <mergeCell ref="F52:F53"/>
    <mergeCell ref="W52:X52"/>
    <mergeCell ref="H52:H53"/>
    <mergeCell ref="I52:I53"/>
    <mergeCell ref="J52:K52"/>
    <mergeCell ref="M52:M53"/>
    <mergeCell ref="N52:N53"/>
    <mergeCell ref="O52:O53"/>
    <mergeCell ref="P52:P53"/>
    <mergeCell ref="Q52:Q53"/>
    <mergeCell ref="R52:R53"/>
    <mergeCell ref="S52:S53"/>
    <mergeCell ref="T52:U52"/>
    <mergeCell ref="H99:H100"/>
    <mergeCell ref="I99:I100"/>
    <mergeCell ref="J99:K99"/>
    <mergeCell ref="M99:M100"/>
    <mergeCell ref="A99:B100"/>
    <mergeCell ref="C99:C100"/>
    <mergeCell ref="D99:D100"/>
    <mergeCell ref="E99:E100"/>
    <mergeCell ref="F99:F100"/>
    <mergeCell ref="G99:G100"/>
  </mergeCell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M101:M141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W7:X47</xm:sqref>
        </x14:conditionalFormatting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W54:X94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E20B8-6701-4AF5-AC83-A4A0886F04E7}">
  <dimension ref="A1:X141"/>
  <sheetViews>
    <sheetView workbookViewId="0" topLeftCell="A95">
      <selection activeCell="H65" sqref="H65:I91"/>
    </sheetView>
  </sheetViews>
  <sheetFormatPr defaultColWidth="9.140625" defaultRowHeight="15"/>
  <cols>
    <col min="1" max="1" width="3.421875" style="0" customWidth="1"/>
    <col min="2" max="2" width="19.57421875" style="0" customWidth="1"/>
    <col min="3" max="9" width="11.140625" style="0" customWidth="1"/>
    <col min="10" max="11" width="11.8515625" style="0" customWidth="1"/>
    <col min="12" max="12" width="2.57421875" style="0" customWidth="1"/>
    <col min="13" max="19" width="10.7109375" style="0" customWidth="1"/>
    <col min="20" max="21" width="11.8515625" style="0" customWidth="1"/>
    <col min="22" max="22" width="2.57421875" style="0" customWidth="1"/>
    <col min="23" max="24" width="11.140625" style="0" customWidth="1"/>
  </cols>
  <sheetData>
    <row r="1" ht="15">
      <c r="A1" s="1" t="s">
        <v>60</v>
      </c>
    </row>
    <row r="2" ht="15">
      <c r="A2" s="1"/>
    </row>
    <row r="3" spans="1:13" ht="15">
      <c r="A3" s="1" t="s">
        <v>22</v>
      </c>
      <c r="M3" s="1" t="s">
        <v>24</v>
      </c>
    </row>
    <row r="4" ht="15.75" thickBot="1"/>
    <row r="5" spans="1:24" ht="24" customHeight="1">
      <c r="A5" s="470" t="s">
        <v>37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3">
        <v>2019</v>
      </c>
      <c r="Q5" s="490">
        <v>2020</v>
      </c>
      <c r="R5" s="463">
        <v>2021</v>
      </c>
      <c r="S5" s="463">
        <v>2022</v>
      </c>
      <c r="T5" s="467" t="str">
        <f>J5</f>
        <v>janeiro - setembro</v>
      </c>
      <c r="U5" s="468"/>
      <c r="W5" s="492" t="s">
        <v>88</v>
      </c>
      <c r="X5" s="493"/>
    </row>
    <row r="6" spans="1:24" ht="21.75" customHeight="1" thickBot="1">
      <c r="A6" s="486"/>
      <c r="B6" s="48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89"/>
      <c r="Q6" s="491"/>
      <c r="R6" s="489"/>
      <c r="S6" s="489"/>
      <c r="T6" s="167">
        <v>2022</v>
      </c>
      <c r="U6" s="169">
        <v>2023</v>
      </c>
      <c r="W6" s="131" t="s">
        <v>0</v>
      </c>
      <c r="X6" s="132" t="s">
        <v>38</v>
      </c>
    </row>
    <row r="7" spans="1:24" ht="20.1" customHeight="1" thickBot="1">
      <c r="A7" s="5" t="s">
        <v>10</v>
      </c>
      <c r="B7" s="6"/>
      <c r="C7" s="13">
        <v>4702002</v>
      </c>
      <c r="D7" s="14">
        <v>5732995</v>
      </c>
      <c r="E7" s="14">
        <v>5593310</v>
      </c>
      <c r="F7" s="14">
        <v>6042469</v>
      </c>
      <c r="G7" s="36">
        <v>3393434</v>
      </c>
      <c r="H7" s="14">
        <v>3466822</v>
      </c>
      <c r="I7" s="15">
        <v>5601356</v>
      </c>
      <c r="J7" s="14">
        <v>4187401</v>
      </c>
      <c r="K7" s="161">
        <v>4450259</v>
      </c>
      <c r="M7" s="135">
        <f>C7/C45</f>
        <v>0.1841200841485597</v>
      </c>
      <c r="N7" s="403">
        <f>D7/D45</f>
        <v>0.2069275267197703</v>
      </c>
      <c r="O7" s="404">
        <f>E7/E45</f>
        <v>0.19266235803865228</v>
      </c>
      <c r="P7" s="404">
        <f>F7/F45</f>
        <v>0.17896830676423997</v>
      </c>
      <c r="Q7" s="404">
        <f aca="true" t="shared" si="0" ref="Q7:R7">G7/G45</f>
        <v>0.18994803545355138</v>
      </c>
      <c r="R7" s="405">
        <f t="shared" si="0"/>
        <v>0.1968392701277068</v>
      </c>
      <c r="S7" s="27">
        <f>I7/I45</f>
        <v>0.18786249312665187</v>
      </c>
      <c r="T7" s="135">
        <f>J7/J45</f>
        <v>0.1885588986368952</v>
      </c>
      <c r="U7" s="22">
        <f>K7/K45</f>
        <v>0.1902553462916047</v>
      </c>
      <c r="W7" s="102">
        <f>(K7-J7)/J7</f>
        <v>0.06277354378049774</v>
      </c>
      <c r="X7" s="101">
        <f>(U7-T7)*100</f>
        <v>0.16964476547094987</v>
      </c>
    </row>
    <row r="8" spans="1:24" ht="20.1" customHeight="1">
      <c r="A8" s="24"/>
      <c r="B8" t="s">
        <v>91</v>
      </c>
      <c r="C8" s="10">
        <v>107836</v>
      </c>
      <c r="D8" s="11">
        <v>103802</v>
      </c>
      <c r="E8" s="11">
        <v>260987</v>
      </c>
      <c r="F8" s="11">
        <v>243887</v>
      </c>
      <c r="G8" s="35">
        <v>149076</v>
      </c>
      <c r="H8" s="11">
        <v>388765</v>
      </c>
      <c r="I8" s="12">
        <v>510875</v>
      </c>
      <c r="J8" s="11">
        <v>393261</v>
      </c>
      <c r="K8" s="162">
        <v>410621</v>
      </c>
      <c r="M8" s="77">
        <f>C8/C7</f>
        <v>0.02293406085322805</v>
      </c>
      <c r="N8" s="406">
        <f>D8/D7</f>
        <v>0.018106068468575327</v>
      </c>
      <c r="O8" s="407">
        <f>E8/E7</f>
        <v>0.04666056413822942</v>
      </c>
      <c r="P8" s="407">
        <f>F8/F7</f>
        <v>0.04036214335563823</v>
      </c>
      <c r="Q8" s="407">
        <f aca="true" t="shared" si="1" ref="Q8:R8">G8/G7</f>
        <v>0.04393072032637146</v>
      </c>
      <c r="R8" s="408">
        <f t="shared" si="1"/>
        <v>0.11213872532249997</v>
      </c>
      <c r="S8" s="173">
        <f>I8/I7</f>
        <v>0.09120559378836125</v>
      </c>
      <c r="T8" s="77">
        <f>J8/J7</f>
        <v>0.09391529495264485</v>
      </c>
      <c r="U8" s="19">
        <f>K8/K7</f>
        <v>0.09226901175864147</v>
      </c>
      <c r="W8" s="107">
        <f aca="true" t="shared" si="2" ref="W8:W47">(K8-J8)/J8</f>
        <v>0.044143711174004036</v>
      </c>
      <c r="X8" s="104">
        <f aca="true" t="shared" si="3" ref="X8:X47">(U8-T8)*100</f>
        <v>-0.16462831940033812</v>
      </c>
    </row>
    <row r="9" spans="1:24" ht="20.1" customHeight="1" thickBot="1">
      <c r="A9" s="24"/>
      <c r="B9" t="s">
        <v>92</v>
      </c>
      <c r="C9" s="10">
        <v>4594166</v>
      </c>
      <c r="D9" s="11">
        <v>5629193</v>
      </c>
      <c r="E9" s="11">
        <v>5332323</v>
      </c>
      <c r="F9" s="11">
        <v>5798582</v>
      </c>
      <c r="G9" s="35">
        <v>3244358</v>
      </c>
      <c r="H9" s="11">
        <v>3078057</v>
      </c>
      <c r="I9" s="12">
        <v>5090481</v>
      </c>
      <c r="J9" s="11">
        <v>3794140</v>
      </c>
      <c r="K9" s="162">
        <v>4039638</v>
      </c>
      <c r="M9" s="77">
        <f>C9/C7</f>
        <v>0.977065939146772</v>
      </c>
      <c r="N9" s="406">
        <f>D9/D7</f>
        <v>0.9818939315314247</v>
      </c>
      <c r="O9" s="407">
        <f>E9/E7</f>
        <v>0.9533394358617706</v>
      </c>
      <c r="P9" s="407">
        <f>F9/F7</f>
        <v>0.9596378566443617</v>
      </c>
      <c r="Q9" s="407">
        <f aca="true" t="shared" si="4" ref="Q9:R9">G9/G7</f>
        <v>0.9560692796736285</v>
      </c>
      <c r="R9" s="408">
        <f t="shared" si="4"/>
        <v>0.8878612746775</v>
      </c>
      <c r="S9" s="173">
        <f>I9/I7</f>
        <v>0.9087944062116388</v>
      </c>
      <c r="T9" s="77">
        <f>J9/J7</f>
        <v>0.9060847050473552</v>
      </c>
      <c r="U9" s="19">
        <f>K9/K7</f>
        <v>0.9077309882413586</v>
      </c>
      <c r="W9" s="105">
        <f t="shared" si="2"/>
        <v>0.06470451801989384</v>
      </c>
      <c r="X9" s="104">
        <f t="shared" si="3"/>
        <v>0.1646283194003395</v>
      </c>
    </row>
    <row r="10" spans="1:24" ht="20.1" customHeight="1" thickBot="1">
      <c r="A10" s="5" t="s">
        <v>18</v>
      </c>
      <c r="B10" s="6"/>
      <c r="C10" s="13">
        <v>364939</v>
      </c>
      <c r="D10" s="14">
        <v>476985</v>
      </c>
      <c r="E10" s="14">
        <v>302334</v>
      </c>
      <c r="F10" s="14">
        <v>272418</v>
      </c>
      <c r="G10" s="36">
        <v>154593</v>
      </c>
      <c r="H10" s="14">
        <v>156955</v>
      </c>
      <c r="I10" s="15">
        <v>269737</v>
      </c>
      <c r="J10" s="14">
        <v>198501</v>
      </c>
      <c r="K10" s="161">
        <v>205147</v>
      </c>
      <c r="M10" s="135">
        <f>C10/C45</f>
        <v>0.014290210720686897</v>
      </c>
      <c r="N10" s="403">
        <f>D10/D45</f>
        <v>0.017216363581763046</v>
      </c>
      <c r="O10" s="404">
        <f>E10/E45</f>
        <v>0.010413937606758412</v>
      </c>
      <c r="P10" s="404">
        <f>F10/F45</f>
        <v>0.00806858722686053</v>
      </c>
      <c r="Q10" s="404">
        <f aca="true" t="shared" si="5" ref="Q10:R10">G10/G45</f>
        <v>0.008653369019368248</v>
      </c>
      <c r="R10" s="405">
        <f t="shared" si="5"/>
        <v>0.008911593281366688</v>
      </c>
      <c r="S10" s="27">
        <f>I10/I45</f>
        <v>0.009046642510939083</v>
      </c>
      <c r="T10" s="135">
        <f>J10/J45</f>
        <v>0.008938511009173072</v>
      </c>
      <c r="U10" s="22">
        <f>K10/K45</f>
        <v>0.008770346518187781</v>
      </c>
      <c r="W10" s="102">
        <f t="shared" si="2"/>
        <v>0.03348093964262145</v>
      </c>
      <c r="X10" s="101">
        <f t="shared" si="3"/>
        <v>-0.016816449098529078</v>
      </c>
    </row>
    <row r="11" spans="1:24" ht="20.1" customHeight="1">
      <c r="A11" s="24"/>
      <c r="B11" t="s">
        <v>91</v>
      </c>
      <c r="C11" s="10">
        <v>362356</v>
      </c>
      <c r="D11" s="11">
        <v>464599</v>
      </c>
      <c r="E11" s="11">
        <v>278595</v>
      </c>
      <c r="F11" s="11">
        <v>223237</v>
      </c>
      <c r="G11" s="35">
        <v>131024</v>
      </c>
      <c r="H11" s="11">
        <v>128561</v>
      </c>
      <c r="I11" s="12">
        <v>230952</v>
      </c>
      <c r="J11" s="11">
        <v>169224</v>
      </c>
      <c r="K11" s="162">
        <v>176624</v>
      </c>
      <c r="M11" s="77">
        <f>C11/C10</f>
        <v>0.9929221047901156</v>
      </c>
      <c r="N11" s="406">
        <f>D11/D10</f>
        <v>0.9740327263960082</v>
      </c>
      <c r="O11" s="407">
        <f>E11/E10</f>
        <v>0.9214808787632222</v>
      </c>
      <c r="P11" s="407">
        <f>F11/F10</f>
        <v>0.819464939908523</v>
      </c>
      <c r="Q11" s="407">
        <f aca="true" t="shared" si="6" ref="Q11:R11">G11/G10</f>
        <v>0.8475416092578577</v>
      </c>
      <c r="R11" s="408">
        <f t="shared" si="6"/>
        <v>0.8190946449619317</v>
      </c>
      <c r="S11" s="173">
        <f>I11/I10</f>
        <v>0.8562117914857806</v>
      </c>
      <c r="T11" s="77">
        <f>J11/J10</f>
        <v>0.8525095591457977</v>
      </c>
      <c r="U11" s="19">
        <f>K11/K10</f>
        <v>0.8609631142546564</v>
      </c>
      <c r="W11" s="107">
        <f t="shared" si="2"/>
        <v>0.043729021888148256</v>
      </c>
      <c r="X11" s="104">
        <f t="shared" si="3"/>
        <v>0.8453555108858701</v>
      </c>
    </row>
    <row r="12" spans="1:24" ht="20.1" customHeight="1" thickBot="1">
      <c r="A12" s="24"/>
      <c r="B12" t="s">
        <v>92</v>
      </c>
      <c r="C12" s="10">
        <v>2583</v>
      </c>
      <c r="D12" s="11">
        <v>12386</v>
      </c>
      <c r="E12" s="11">
        <v>23739</v>
      </c>
      <c r="F12" s="11">
        <v>49181</v>
      </c>
      <c r="G12" s="35">
        <v>23569</v>
      </c>
      <c r="H12" s="11">
        <v>28394</v>
      </c>
      <c r="I12" s="12">
        <v>38785</v>
      </c>
      <c r="J12" s="11">
        <v>29277</v>
      </c>
      <c r="K12" s="162">
        <v>28523</v>
      </c>
      <c r="M12" s="77">
        <f>C12/C10</f>
        <v>0.007077895209884392</v>
      </c>
      <c r="N12" s="406">
        <f>D12/D10</f>
        <v>0.02596727360399174</v>
      </c>
      <c r="O12" s="407">
        <f>E12/E10</f>
        <v>0.07851912123677787</v>
      </c>
      <c r="P12" s="407">
        <f>F12/F10</f>
        <v>0.18053506009147707</v>
      </c>
      <c r="Q12" s="407">
        <f aca="true" t="shared" si="7" ref="Q12:R12">G12/G10</f>
        <v>0.15245839074214226</v>
      </c>
      <c r="R12" s="408">
        <f t="shared" si="7"/>
        <v>0.18090535503806823</v>
      </c>
      <c r="S12" s="173">
        <f>I12/I10</f>
        <v>0.14378820851421942</v>
      </c>
      <c r="T12" s="77">
        <f>J12/J10</f>
        <v>0.14749044085420224</v>
      </c>
      <c r="U12" s="19">
        <f>K12/K10</f>
        <v>0.1390368857453436</v>
      </c>
      <c r="W12" s="105">
        <f t="shared" si="2"/>
        <v>-0.025754004850223725</v>
      </c>
      <c r="X12" s="104">
        <f t="shared" si="3"/>
        <v>-0.8453555108858646</v>
      </c>
    </row>
    <row r="13" spans="1:24" ht="20.1" customHeight="1" thickBot="1">
      <c r="A13" s="5" t="s">
        <v>15</v>
      </c>
      <c r="B13" s="6"/>
      <c r="C13" s="13">
        <v>3467330</v>
      </c>
      <c r="D13" s="14">
        <v>4379112</v>
      </c>
      <c r="E13" s="14">
        <v>4100973</v>
      </c>
      <c r="F13" s="14">
        <v>4526694</v>
      </c>
      <c r="G13" s="36">
        <v>2630040</v>
      </c>
      <c r="H13" s="14">
        <v>2888926</v>
      </c>
      <c r="I13" s="15">
        <v>4959465</v>
      </c>
      <c r="J13" s="14">
        <v>3692879</v>
      </c>
      <c r="K13" s="161">
        <v>3898657</v>
      </c>
      <c r="M13" s="135">
        <f>C13/C45</f>
        <v>0.13577303696825851</v>
      </c>
      <c r="N13" s="403">
        <f>D13/D45</f>
        <v>0.1580602835671175</v>
      </c>
      <c r="O13" s="404">
        <f>E13/E45</f>
        <v>0.1412585979380449</v>
      </c>
      <c r="P13" s="404">
        <f>F13/F45</f>
        <v>0.1340734657339317</v>
      </c>
      <c r="Q13" s="404">
        <f aca="true" t="shared" si="8" ref="Q13:R13">G13/G45</f>
        <v>0.14721692868175962</v>
      </c>
      <c r="R13" s="405">
        <f t="shared" si="8"/>
        <v>0.16402748260307437</v>
      </c>
      <c r="S13" s="27">
        <f>I13/I45</f>
        <v>0.1663342696794081</v>
      </c>
      <c r="T13" s="135">
        <f>J13/J45</f>
        <v>0.16629054562467718</v>
      </c>
      <c r="U13" s="22">
        <f>K13/K45</f>
        <v>0.16667352116072093</v>
      </c>
      <c r="W13" s="102">
        <f t="shared" si="2"/>
        <v>0.05572291970573637</v>
      </c>
      <c r="X13" s="101">
        <f t="shared" si="3"/>
        <v>0.03829755360437448</v>
      </c>
    </row>
    <row r="14" spans="1:24" ht="20.1" customHeight="1">
      <c r="A14" s="24"/>
      <c r="B14" t="s">
        <v>91</v>
      </c>
      <c r="C14" s="10">
        <v>790278</v>
      </c>
      <c r="D14" s="11">
        <v>641758</v>
      </c>
      <c r="E14" s="11">
        <v>505185</v>
      </c>
      <c r="F14" s="11">
        <v>233684</v>
      </c>
      <c r="G14" s="35">
        <v>94945</v>
      </c>
      <c r="H14" s="11">
        <v>101061</v>
      </c>
      <c r="I14" s="12">
        <v>170243</v>
      </c>
      <c r="J14" s="11">
        <v>130438</v>
      </c>
      <c r="K14" s="162">
        <v>133789</v>
      </c>
      <c r="M14" s="77">
        <f>C14/C13</f>
        <v>0.22792119584810214</v>
      </c>
      <c r="N14" s="406">
        <f>D14/D13</f>
        <v>0.14654980279106813</v>
      </c>
      <c r="O14" s="407">
        <f>E14/E13</f>
        <v>0.12318661937057376</v>
      </c>
      <c r="P14" s="407">
        <f>F14/F13</f>
        <v>0.05162354689758133</v>
      </c>
      <c r="Q14" s="407">
        <f aca="true" t="shared" si="9" ref="Q14:R14">G14/G13</f>
        <v>0.03610021140362884</v>
      </c>
      <c r="R14" s="408">
        <f t="shared" si="9"/>
        <v>0.03498220445937349</v>
      </c>
      <c r="S14" s="173">
        <f>I14/I13</f>
        <v>0.034326888081678164</v>
      </c>
      <c r="T14" s="77">
        <f>J14/J13</f>
        <v>0.03532149306814548</v>
      </c>
      <c r="U14" s="19">
        <f>K14/K13</f>
        <v>0.034316689054718075</v>
      </c>
      <c r="W14" s="107">
        <f t="shared" si="2"/>
        <v>0.025690366304297826</v>
      </c>
      <c r="X14" s="104">
        <f t="shared" si="3"/>
        <v>-0.1004804013427403</v>
      </c>
    </row>
    <row r="15" spans="1:24" ht="20.1" customHeight="1" thickBot="1">
      <c r="A15" s="24"/>
      <c r="B15" t="s">
        <v>92</v>
      </c>
      <c r="C15" s="10">
        <v>2677052</v>
      </c>
      <c r="D15" s="11">
        <v>3737354</v>
      </c>
      <c r="E15" s="11">
        <v>3595788</v>
      </c>
      <c r="F15" s="11">
        <v>4293010</v>
      </c>
      <c r="G15" s="35">
        <v>2535095</v>
      </c>
      <c r="H15" s="11">
        <v>2787865</v>
      </c>
      <c r="I15" s="12">
        <v>4789222</v>
      </c>
      <c r="J15" s="11">
        <v>3562441</v>
      </c>
      <c r="K15" s="162">
        <v>3764868</v>
      </c>
      <c r="M15" s="77">
        <f>C15/C13</f>
        <v>0.7720788041518979</v>
      </c>
      <c r="N15" s="406">
        <f>D15/D13</f>
        <v>0.8534501972089319</v>
      </c>
      <c r="O15" s="407">
        <f>E15/E13</f>
        <v>0.8768133806294263</v>
      </c>
      <c r="P15" s="407">
        <f>F15/F13</f>
        <v>0.9483764531024187</v>
      </c>
      <c r="Q15" s="407">
        <f aca="true" t="shared" si="10" ref="Q15:R15">G15/G13</f>
        <v>0.9638997885963712</v>
      </c>
      <c r="R15" s="408">
        <f t="shared" si="10"/>
        <v>0.9650177955406265</v>
      </c>
      <c r="S15" s="173">
        <f>I15/I13</f>
        <v>0.9656731119183218</v>
      </c>
      <c r="T15" s="77">
        <f>J15/J13</f>
        <v>0.9646785069318545</v>
      </c>
      <c r="U15" s="19">
        <f>K15/K13</f>
        <v>0.9656833109452819</v>
      </c>
      <c r="W15" s="105">
        <f t="shared" si="2"/>
        <v>0.05682255509635107</v>
      </c>
      <c r="X15" s="104">
        <f t="shared" si="3"/>
        <v>0.10048040134273961</v>
      </c>
    </row>
    <row r="16" spans="1:24" ht="20.1" customHeight="1" thickBot="1">
      <c r="A16" s="5" t="s">
        <v>8</v>
      </c>
      <c r="B16" s="6"/>
      <c r="C16" s="13">
        <v>39672</v>
      </c>
      <c r="D16" s="14">
        <v>46278</v>
      </c>
      <c r="E16" s="14">
        <v>123104</v>
      </c>
      <c r="F16" s="14">
        <v>114133</v>
      </c>
      <c r="G16" s="36">
        <v>23134</v>
      </c>
      <c r="H16" s="14"/>
      <c r="I16" s="15"/>
      <c r="J16" s="14"/>
      <c r="K16" s="161"/>
      <c r="M16" s="135">
        <f>C16/C45</f>
        <v>0.0015534684966832554</v>
      </c>
      <c r="N16" s="403">
        <f>D16/D45</f>
        <v>0.0016703646316694031</v>
      </c>
      <c r="O16" s="404">
        <f>E16/E45</f>
        <v>0.0042403347792255835</v>
      </c>
      <c r="P16" s="404">
        <f>F16/F45</f>
        <v>0.0033804376581696985</v>
      </c>
      <c r="Q16" s="404">
        <f aca="true" t="shared" si="11" ref="Q16:R16">G16/G45</f>
        <v>0.00129492951746887</v>
      </c>
      <c r="R16" s="405">
        <f t="shared" si="11"/>
        <v>0</v>
      </c>
      <c r="S16" s="27">
        <f>I16/I45</f>
        <v>0</v>
      </c>
      <c r="T16" s="135">
        <f>J16/J45</f>
        <v>0</v>
      </c>
      <c r="U16" s="22">
        <f>K16/K45</f>
        <v>0</v>
      </c>
      <c r="W16" s="102"/>
      <c r="X16" s="101">
        <f t="shared" si="3"/>
        <v>0</v>
      </c>
    </row>
    <row r="17" spans="1:24" ht="20.1" customHeight="1" thickBot="1">
      <c r="A17" s="24"/>
      <c r="B17" t="s">
        <v>91</v>
      </c>
      <c r="C17" s="10">
        <v>39672</v>
      </c>
      <c r="D17" s="11">
        <v>46278</v>
      </c>
      <c r="E17" s="11">
        <v>123104</v>
      </c>
      <c r="F17" s="11">
        <v>114133</v>
      </c>
      <c r="G17" s="35">
        <v>23134</v>
      </c>
      <c r="H17" s="11"/>
      <c r="I17" s="12"/>
      <c r="J17" s="11"/>
      <c r="K17" s="162"/>
      <c r="M17" s="77">
        <f>C17/C16</f>
        <v>1</v>
      </c>
      <c r="N17" s="406">
        <f>D17/D16</f>
        <v>1</v>
      </c>
      <c r="O17" s="407">
        <f>E17/E16</f>
        <v>1</v>
      </c>
      <c r="P17" s="407">
        <f>F17/F16</f>
        <v>1</v>
      </c>
      <c r="Q17" s="407">
        <f aca="true" t="shared" si="12" ref="Q17">G17/G16</f>
        <v>1</v>
      </c>
      <c r="R17" s="408"/>
      <c r="S17" s="173"/>
      <c r="T17" s="77"/>
      <c r="U17" s="19"/>
      <c r="W17" s="155"/>
      <c r="X17" s="104">
        <f t="shared" si="3"/>
        <v>0</v>
      </c>
    </row>
    <row r="18" spans="1:24" ht="20.1" customHeight="1" thickBot="1">
      <c r="A18" s="5" t="s">
        <v>16</v>
      </c>
      <c r="B18" s="6"/>
      <c r="C18" s="13">
        <v>21660</v>
      </c>
      <c r="D18" s="14">
        <v>12633</v>
      </c>
      <c r="E18" s="14">
        <v>10045</v>
      </c>
      <c r="F18" s="14">
        <v>19629</v>
      </c>
      <c r="G18" s="36">
        <v>44990</v>
      </c>
      <c r="H18" s="14">
        <v>21465</v>
      </c>
      <c r="I18" s="15">
        <v>28863</v>
      </c>
      <c r="J18" s="14">
        <v>20654</v>
      </c>
      <c r="K18" s="161">
        <v>19693</v>
      </c>
      <c r="M18" s="135">
        <f>C18/C45</f>
        <v>0.0008481580872695935</v>
      </c>
      <c r="N18" s="403">
        <f>D18/D45</f>
        <v>0.0004559772762841862</v>
      </c>
      <c r="O18" s="404">
        <f>E18/E45</f>
        <v>0.00034600145289609587</v>
      </c>
      <c r="P18" s="404">
        <f>F18/F45</f>
        <v>0.0005813797130734583</v>
      </c>
      <c r="Q18" s="404">
        <f aca="true" t="shared" si="13" ref="Q18:R18">G18/G45</f>
        <v>0.002518322771285747</v>
      </c>
      <c r="R18" s="405">
        <f t="shared" si="13"/>
        <v>0.0012187400833648878</v>
      </c>
      <c r="S18" s="27">
        <f>I18/I45</f>
        <v>0.0009680290163872022</v>
      </c>
      <c r="T18" s="135">
        <f>J18/J45</f>
        <v>0.0009300507623813514</v>
      </c>
      <c r="U18" s="22">
        <f>K18/K45</f>
        <v>0.0008419057260533762</v>
      </c>
      <c r="W18" s="102">
        <f t="shared" si="2"/>
        <v>-0.04652851747845454</v>
      </c>
      <c r="X18" s="101">
        <f t="shared" si="3"/>
        <v>-0.008814503632797522</v>
      </c>
    </row>
    <row r="19" spans="1:24" ht="20.1" customHeight="1">
      <c r="A19" s="24"/>
      <c r="B19" t="s">
        <v>91</v>
      </c>
      <c r="C19" s="10">
        <v>21361</v>
      </c>
      <c r="D19" s="11">
        <v>11468</v>
      </c>
      <c r="E19" s="11">
        <v>6646</v>
      </c>
      <c r="F19" s="11">
        <v>15658</v>
      </c>
      <c r="G19" s="35">
        <v>23859</v>
      </c>
      <c r="H19" s="11">
        <v>17930</v>
      </c>
      <c r="I19" s="12">
        <v>26881</v>
      </c>
      <c r="J19" s="11">
        <v>19607</v>
      </c>
      <c r="K19" s="162">
        <v>18040</v>
      </c>
      <c r="M19" s="77">
        <f>C19/C18</f>
        <v>0.9861957525392429</v>
      </c>
      <c r="N19" s="406">
        <f>D19/D18</f>
        <v>0.9077812079474392</v>
      </c>
      <c r="O19" s="407">
        <f>E19/E18</f>
        <v>0.6616226978596317</v>
      </c>
      <c r="P19" s="407">
        <f>F19/F18</f>
        <v>0.7976972846298843</v>
      </c>
      <c r="Q19" s="407">
        <f aca="true" t="shared" si="14" ref="Q19:R19">G19/G18</f>
        <v>0.5303178484107579</v>
      </c>
      <c r="R19" s="408">
        <f t="shared" si="14"/>
        <v>0.8353133007221057</v>
      </c>
      <c r="S19" s="173">
        <f>I19/I18</f>
        <v>0.9313307694972802</v>
      </c>
      <c r="T19" s="77">
        <f>J19/J18</f>
        <v>0.9493076401665537</v>
      </c>
      <c r="U19" s="19">
        <f>K19/K18</f>
        <v>0.9160615447113187</v>
      </c>
      <c r="W19" s="107">
        <f t="shared" si="2"/>
        <v>-0.07992043657877289</v>
      </c>
      <c r="X19" s="104">
        <f t="shared" si="3"/>
        <v>-3.3246095455234936</v>
      </c>
    </row>
    <row r="20" spans="1:24" ht="20.1" customHeight="1" thickBot="1">
      <c r="A20" s="24"/>
      <c r="B20" t="s">
        <v>92</v>
      </c>
      <c r="C20" s="10">
        <v>299</v>
      </c>
      <c r="D20" s="11">
        <v>1165</v>
      </c>
      <c r="E20" s="11">
        <v>3399</v>
      </c>
      <c r="F20" s="11">
        <v>3971</v>
      </c>
      <c r="G20" s="35">
        <v>21131</v>
      </c>
      <c r="H20" s="11">
        <v>3535</v>
      </c>
      <c r="I20" s="12">
        <v>1982</v>
      </c>
      <c r="J20" s="11">
        <v>1047</v>
      </c>
      <c r="K20" s="162">
        <v>1653</v>
      </c>
      <c r="M20" s="77">
        <f>C20/C18</f>
        <v>0.013804247460757157</v>
      </c>
      <c r="N20" s="406">
        <f>D20/D18</f>
        <v>0.09221879205256076</v>
      </c>
      <c r="O20" s="407">
        <f>E20/E18</f>
        <v>0.3383773021403683</v>
      </c>
      <c r="P20" s="407">
        <f>F20/F18</f>
        <v>0.20230271537011565</v>
      </c>
      <c r="Q20" s="407">
        <f aca="true" t="shared" si="15" ref="Q20:R20">G20/G18</f>
        <v>0.46968215158924204</v>
      </c>
      <c r="R20" s="408">
        <f t="shared" si="15"/>
        <v>0.16468669927789426</v>
      </c>
      <c r="S20" s="173">
        <f>I20/I18</f>
        <v>0.06866923050271974</v>
      </c>
      <c r="T20" s="77">
        <f>J20/J18</f>
        <v>0.050692359833446304</v>
      </c>
      <c r="U20" s="19">
        <f>K20/K18</f>
        <v>0.08393845528868125</v>
      </c>
      <c r="W20" s="105">
        <f t="shared" si="2"/>
        <v>0.5787965616045845</v>
      </c>
      <c r="X20" s="104">
        <f t="shared" si="3"/>
        <v>3.324609545523495</v>
      </c>
    </row>
    <row r="21" spans="1:24" ht="20.1" customHeight="1" thickBot="1">
      <c r="A21" s="5" t="s">
        <v>19</v>
      </c>
      <c r="B21" s="6"/>
      <c r="C21" s="13">
        <v>20984</v>
      </c>
      <c r="D21" s="14">
        <v>45120</v>
      </c>
      <c r="E21" s="14">
        <v>98963</v>
      </c>
      <c r="F21" s="14">
        <v>77778</v>
      </c>
      <c r="G21" s="36">
        <v>28035</v>
      </c>
      <c r="H21" s="14">
        <v>27309</v>
      </c>
      <c r="I21" s="15">
        <v>49886</v>
      </c>
      <c r="J21" s="14">
        <v>38082</v>
      </c>
      <c r="K21" s="161">
        <v>39815</v>
      </c>
      <c r="M21" s="135">
        <f>C21/C45</f>
        <v>0.0008216874101230448</v>
      </c>
      <c r="N21" s="403">
        <f>D21/D45</f>
        <v>0.0016285676170301972</v>
      </c>
      <c r="O21" s="404">
        <f>E21/E45</f>
        <v>0.003408794602584006</v>
      </c>
      <c r="P21" s="404">
        <f>F21/F45</f>
        <v>0.002303660467849989</v>
      </c>
      <c r="Q21" s="404">
        <f aca="true" t="shared" si="16" ref="Q21:R21">G21/G45</f>
        <v>0.0015692638118025319</v>
      </c>
      <c r="R21" s="405">
        <f t="shared" si="16"/>
        <v>0.001550550800680723</v>
      </c>
      <c r="S21" s="27">
        <f>I21/I45</f>
        <v>0.0016731142123650338</v>
      </c>
      <c r="T21" s="135">
        <f>J21/J45</f>
        <v>0.0017148345663312978</v>
      </c>
      <c r="U21" s="22">
        <f>K21/K45</f>
        <v>0.0017021518551168014</v>
      </c>
      <c r="W21" s="102">
        <f t="shared" si="2"/>
        <v>0.04550706370463736</v>
      </c>
      <c r="X21" s="101">
        <f t="shared" si="3"/>
        <v>-0.0012682711214496338</v>
      </c>
    </row>
    <row r="22" spans="1:24" ht="20.1" customHeight="1">
      <c r="A22" s="24"/>
      <c r="B22" t="s">
        <v>91</v>
      </c>
      <c r="C22" s="10">
        <v>7118</v>
      </c>
      <c r="D22" s="11">
        <v>6395</v>
      </c>
      <c r="E22" s="11">
        <v>11106</v>
      </c>
      <c r="F22" s="11">
        <v>6102</v>
      </c>
      <c r="G22" s="35">
        <v>5597</v>
      </c>
      <c r="H22" s="11">
        <v>6617</v>
      </c>
      <c r="I22" s="12">
        <v>10984</v>
      </c>
      <c r="J22" s="11">
        <v>7479</v>
      </c>
      <c r="K22" s="162">
        <v>10853</v>
      </c>
      <c r="M22" s="77">
        <f>C22/C21</f>
        <v>0.3392108272969882</v>
      </c>
      <c r="N22" s="406">
        <f>D22/D21</f>
        <v>0.1417331560283688</v>
      </c>
      <c r="O22" s="407">
        <f>E22/E21</f>
        <v>0.11222376039529926</v>
      </c>
      <c r="P22" s="407">
        <f>F22/F21</f>
        <v>0.07845406155982411</v>
      </c>
      <c r="Q22" s="407">
        <f aca="true" t="shared" si="17" ref="Q22:R22">G22/G21</f>
        <v>0.19964330301408953</v>
      </c>
      <c r="R22" s="408">
        <f t="shared" si="17"/>
        <v>0.24230107290636788</v>
      </c>
      <c r="S22" s="173">
        <f>I22/I21</f>
        <v>0.22018201499418674</v>
      </c>
      <c r="T22" s="77">
        <f>J22/J21</f>
        <v>0.196391996218686</v>
      </c>
      <c r="U22" s="19">
        <f>K22/K21</f>
        <v>0.2725857089036795</v>
      </c>
      <c r="W22" s="107">
        <f t="shared" si="2"/>
        <v>0.451129830191202</v>
      </c>
      <c r="X22" s="104">
        <f t="shared" si="3"/>
        <v>7.61937126849935</v>
      </c>
    </row>
    <row r="23" spans="1:24" ht="20.1" customHeight="1" thickBot="1">
      <c r="A23" s="24"/>
      <c r="B23" t="s">
        <v>92</v>
      </c>
      <c r="C23" s="10">
        <v>13866</v>
      </c>
      <c r="D23" s="11">
        <v>38725</v>
      </c>
      <c r="E23" s="11">
        <v>87857</v>
      </c>
      <c r="F23" s="11">
        <v>71676</v>
      </c>
      <c r="G23" s="35">
        <v>22438</v>
      </c>
      <c r="H23" s="11">
        <v>20692</v>
      </c>
      <c r="I23" s="12">
        <v>38902</v>
      </c>
      <c r="J23" s="11">
        <v>30603</v>
      </c>
      <c r="K23" s="162">
        <v>28962</v>
      </c>
      <c r="M23" s="77">
        <f>C23/C21</f>
        <v>0.6607891727030119</v>
      </c>
      <c r="N23" s="406">
        <f>D23/D21</f>
        <v>0.8582668439716312</v>
      </c>
      <c r="O23" s="407">
        <f>E23/E21</f>
        <v>0.8877762396047008</v>
      </c>
      <c r="P23" s="407">
        <f>F23/F21</f>
        <v>0.9215459384401758</v>
      </c>
      <c r="Q23" s="407">
        <f aca="true" t="shared" si="18" ref="Q23:R23">G23/G21</f>
        <v>0.8003566969859105</v>
      </c>
      <c r="R23" s="408">
        <f t="shared" si="18"/>
        <v>0.7576989270936322</v>
      </c>
      <c r="S23" s="173">
        <f>I23/I21</f>
        <v>0.7798179850058132</v>
      </c>
      <c r="T23" s="77">
        <f>J23/J21</f>
        <v>0.803608003781314</v>
      </c>
      <c r="U23" s="19">
        <f>K23/K21</f>
        <v>0.7274142910963205</v>
      </c>
      <c r="W23" s="105">
        <f t="shared" si="2"/>
        <v>-0.053622193902558575</v>
      </c>
      <c r="X23" s="104">
        <f t="shared" si="3"/>
        <v>-7.6193712684993535</v>
      </c>
    </row>
    <row r="24" spans="1:24" ht="20.1" customHeight="1" thickBot="1">
      <c r="A24" s="5" t="s">
        <v>20</v>
      </c>
      <c r="B24" s="6"/>
      <c r="C24" s="13">
        <v>2635220</v>
      </c>
      <c r="D24" s="14">
        <v>1598559</v>
      </c>
      <c r="E24" s="14">
        <v>1978945</v>
      </c>
      <c r="F24" s="14">
        <v>2189491</v>
      </c>
      <c r="G24" s="36">
        <v>1189901</v>
      </c>
      <c r="H24" s="14">
        <v>1053028</v>
      </c>
      <c r="I24" s="15">
        <v>1822037</v>
      </c>
      <c r="J24" s="14">
        <v>1383784</v>
      </c>
      <c r="K24" s="161">
        <v>1353209</v>
      </c>
      <c r="M24" s="135">
        <f>C24/C45</f>
        <v>0.10318943465995283</v>
      </c>
      <c r="N24" s="403">
        <f>D24/D45</f>
        <v>0.05769861306099679</v>
      </c>
      <c r="O24" s="404">
        <f>E24/E45</f>
        <v>0.06816504183190289</v>
      </c>
      <c r="P24" s="404">
        <f>F24/F45</f>
        <v>0.06484923579178355</v>
      </c>
      <c r="Q24" s="404">
        <f aca="true" t="shared" si="19" ref="Q24:R24">G24/G45</f>
        <v>0.06660490739888156</v>
      </c>
      <c r="R24" s="405">
        <f t="shared" si="19"/>
        <v>0.0597888391570259</v>
      </c>
      <c r="S24" s="27">
        <f>I24/I45</f>
        <v>0.06110884817694241</v>
      </c>
      <c r="T24" s="135">
        <f>J24/J45</f>
        <v>0.06231187005766999</v>
      </c>
      <c r="U24" s="22">
        <f>K24/K45</f>
        <v>0.05785174456136511</v>
      </c>
      <c r="W24" s="102">
        <f t="shared" si="2"/>
        <v>-0.02209521139137322</v>
      </c>
      <c r="X24" s="101">
        <f t="shared" si="3"/>
        <v>-0.44601254963048814</v>
      </c>
    </row>
    <row r="25" spans="1:24" ht="20.1" customHeight="1">
      <c r="A25" s="24"/>
      <c r="B25" t="s">
        <v>91</v>
      </c>
      <c r="C25" s="10">
        <v>680884</v>
      </c>
      <c r="D25" s="11">
        <v>222331</v>
      </c>
      <c r="E25" s="11">
        <v>956750</v>
      </c>
      <c r="F25" s="11">
        <v>1056162</v>
      </c>
      <c r="G25" s="35">
        <v>548075</v>
      </c>
      <c r="H25" s="11">
        <v>478421</v>
      </c>
      <c r="I25" s="12">
        <v>655051</v>
      </c>
      <c r="J25" s="11">
        <v>528195</v>
      </c>
      <c r="K25" s="162">
        <v>377530</v>
      </c>
      <c r="M25" s="77">
        <f>C25/C24</f>
        <v>0.2583784276075622</v>
      </c>
      <c r="N25" s="406">
        <f>D25/D24</f>
        <v>0.13908213584859863</v>
      </c>
      <c r="O25" s="407">
        <f>E25/E24</f>
        <v>0.4834646743593177</v>
      </c>
      <c r="P25" s="407">
        <f>F25/F24</f>
        <v>0.4823778677327287</v>
      </c>
      <c r="Q25" s="407">
        <f aca="true" t="shared" si="20" ref="Q25:R25">G25/G24</f>
        <v>0.4606055461756903</v>
      </c>
      <c r="R25" s="408">
        <f t="shared" si="20"/>
        <v>0.4543288497551822</v>
      </c>
      <c r="S25" s="173">
        <f>I25/I24</f>
        <v>0.3595157507778382</v>
      </c>
      <c r="T25" s="77">
        <f>J25/J24</f>
        <v>0.3817033583276003</v>
      </c>
      <c r="U25" s="19">
        <f>K25/K24</f>
        <v>0.2789886854137092</v>
      </c>
      <c r="W25" s="107">
        <f t="shared" si="2"/>
        <v>-0.2852450326110622</v>
      </c>
      <c r="X25" s="104">
        <f t="shared" si="3"/>
        <v>-10.271467291389108</v>
      </c>
    </row>
    <row r="26" spans="1:24" ht="20.1" customHeight="1" thickBot="1">
      <c r="A26" s="24"/>
      <c r="B26" t="s">
        <v>92</v>
      </c>
      <c r="C26" s="10">
        <v>1954336</v>
      </c>
      <c r="D26" s="11">
        <v>1376228</v>
      </c>
      <c r="E26" s="11">
        <v>1022195</v>
      </c>
      <c r="F26" s="11">
        <v>1133329</v>
      </c>
      <c r="G26" s="35">
        <v>641826</v>
      </c>
      <c r="H26" s="11">
        <v>574607</v>
      </c>
      <c r="I26" s="12">
        <v>1166986</v>
      </c>
      <c r="J26" s="11">
        <v>855589</v>
      </c>
      <c r="K26" s="162">
        <v>975679</v>
      </c>
      <c r="M26" s="77">
        <f>C26/C24</f>
        <v>0.7416215723924379</v>
      </c>
      <c r="N26" s="406">
        <f>D26/D24</f>
        <v>0.8609178641514014</v>
      </c>
      <c r="O26" s="407">
        <f>E26/E24</f>
        <v>0.5165353256406823</v>
      </c>
      <c r="P26" s="407">
        <f>F26/F24</f>
        <v>0.5176221322672713</v>
      </c>
      <c r="Q26" s="407">
        <f aca="true" t="shared" si="21" ref="Q26:R26">G26/G24</f>
        <v>0.5393944538243097</v>
      </c>
      <c r="R26" s="408">
        <f t="shared" si="21"/>
        <v>0.5456711502448178</v>
      </c>
      <c r="S26" s="173">
        <f>I26/I24</f>
        <v>0.6404842492221617</v>
      </c>
      <c r="T26" s="77">
        <f>J26/J24</f>
        <v>0.6182966416723997</v>
      </c>
      <c r="U26" s="19">
        <f>K26/K24</f>
        <v>0.7210113145862909</v>
      </c>
      <c r="W26" s="105">
        <f t="shared" si="2"/>
        <v>0.14035944828650204</v>
      </c>
      <c r="X26" s="104">
        <f t="shared" si="3"/>
        <v>10.271467291389113</v>
      </c>
    </row>
    <row r="27" spans="1:24" ht="20.1" customHeight="1" thickBot="1">
      <c r="A27" s="5" t="s">
        <v>86</v>
      </c>
      <c r="B27" s="6"/>
      <c r="C27" s="13">
        <v>116567</v>
      </c>
      <c r="D27" s="14">
        <v>165876</v>
      </c>
      <c r="E27" s="14">
        <v>524149</v>
      </c>
      <c r="F27" s="14">
        <v>593143</v>
      </c>
      <c r="G27" s="36">
        <v>450570</v>
      </c>
      <c r="H27" s="14">
        <v>395064</v>
      </c>
      <c r="I27" s="15">
        <v>569689</v>
      </c>
      <c r="J27" s="14">
        <v>417585</v>
      </c>
      <c r="K27" s="161">
        <v>459900</v>
      </c>
      <c r="M27" s="135">
        <f>C27/C45</f>
        <v>0.004564508022103172</v>
      </c>
      <c r="N27" s="403">
        <f>D27/D45</f>
        <v>0.005987151641012877</v>
      </c>
      <c r="O27" s="404">
        <f>E27/E45</f>
        <v>0.01805438681274622</v>
      </c>
      <c r="P27" s="404">
        <f>F27/F45</f>
        <v>0.017567950845765463</v>
      </c>
      <c r="Q27" s="404">
        <f aca="true" t="shared" si="22" ref="Q27:R27">G27/G45</f>
        <v>0.025220731074865946</v>
      </c>
      <c r="R27" s="405">
        <f t="shared" si="22"/>
        <v>0.022430949559490612</v>
      </c>
      <c r="S27" s="27">
        <f>I27/I45</f>
        <v>0.019106658431784943</v>
      </c>
      <c r="T27" s="135">
        <f>J27/J45</f>
        <v>0.018803875646800458</v>
      </c>
      <c r="U27" s="22">
        <f>K27/K45</f>
        <v>0.01966142504503873</v>
      </c>
      <c r="W27" s="102">
        <f t="shared" si="2"/>
        <v>0.1013326628111642</v>
      </c>
      <c r="X27" s="101">
        <f t="shared" si="3"/>
        <v>0.08575493982382713</v>
      </c>
    </row>
    <row r="28" spans="1:24" ht="20.1" customHeight="1">
      <c r="A28" s="24"/>
      <c r="B28" t="s">
        <v>91</v>
      </c>
      <c r="C28" s="10">
        <v>4061</v>
      </c>
      <c r="D28" s="11">
        <v>11167</v>
      </c>
      <c r="E28" s="11">
        <v>346827</v>
      </c>
      <c r="F28" s="11">
        <v>183355</v>
      </c>
      <c r="G28" s="35">
        <v>39767</v>
      </c>
      <c r="H28" s="11">
        <v>27656</v>
      </c>
      <c r="I28" s="12">
        <v>29958</v>
      </c>
      <c r="J28" s="11">
        <v>22844</v>
      </c>
      <c r="K28" s="162">
        <v>15015</v>
      </c>
      <c r="M28" s="77">
        <f>C28/C27</f>
        <v>0.0348383333190354</v>
      </c>
      <c r="N28" s="406">
        <f>D28/D27</f>
        <v>0.06732137259157443</v>
      </c>
      <c r="O28" s="407">
        <f>E28/E27</f>
        <v>0.6616954339319545</v>
      </c>
      <c r="P28" s="407">
        <f>F28/F27</f>
        <v>0.30912444385249427</v>
      </c>
      <c r="Q28" s="407">
        <f aca="true" t="shared" si="23" ref="Q28:R28">G28/G27</f>
        <v>0.08825931597753955</v>
      </c>
      <c r="R28" s="408">
        <f t="shared" si="23"/>
        <v>0.070003847477877</v>
      </c>
      <c r="S28" s="173">
        <f>I28/I27</f>
        <v>0.052586586716612045</v>
      </c>
      <c r="T28" s="77">
        <f>J28/J27</f>
        <v>0.05470503011362956</v>
      </c>
      <c r="U28" s="19">
        <f>K28/K27</f>
        <v>0.03264840182648402</v>
      </c>
      <c r="W28" s="107">
        <f t="shared" si="2"/>
        <v>-0.3427158115916652</v>
      </c>
      <c r="X28" s="104">
        <f t="shared" si="3"/>
        <v>-2.2056628287145537</v>
      </c>
    </row>
    <row r="29" spans="1:24" ht="20.1" customHeight="1" thickBot="1">
      <c r="A29" s="24"/>
      <c r="B29" t="s">
        <v>92</v>
      </c>
      <c r="C29" s="10">
        <v>112506</v>
      </c>
      <c r="D29" s="11">
        <v>154709</v>
      </c>
      <c r="E29" s="11">
        <v>177322</v>
      </c>
      <c r="F29" s="11">
        <v>409788</v>
      </c>
      <c r="G29" s="35">
        <v>410803</v>
      </c>
      <c r="H29" s="11">
        <v>367408</v>
      </c>
      <c r="I29" s="12">
        <v>539731</v>
      </c>
      <c r="J29" s="11">
        <v>394741</v>
      </c>
      <c r="K29" s="162">
        <v>444885</v>
      </c>
      <c r="M29" s="77">
        <f>C29/C27</f>
        <v>0.9651616666809646</v>
      </c>
      <c r="N29" s="406">
        <f>D29/D27</f>
        <v>0.9326786274084256</v>
      </c>
      <c r="O29" s="407">
        <f>E29/E27</f>
        <v>0.33830456606804554</v>
      </c>
      <c r="P29" s="407">
        <f>F29/F27</f>
        <v>0.6908755561475057</v>
      </c>
      <c r="Q29" s="407">
        <f aca="true" t="shared" si="24" ref="Q29:R29">G29/G27</f>
        <v>0.9117406840224604</v>
      </c>
      <c r="R29" s="408">
        <f t="shared" si="24"/>
        <v>0.929996152522123</v>
      </c>
      <c r="S29" s="173">
        <f>I29/I27</f>
        <v>0.9474134132833879</v>
      </c>
      <c r="T29" s="77">
        <f>J29/J27</f>
        <v>0.9452949698863704</v>
      </c>
      <c r="U29" s="19">
        <f>K29/K27</f>
        <v>0.967351598173516</v>
      </c>
      <c r="W29" s="105">
        <f t="shared" si="2"/>
        <v>0.12703012861597857</v>
      </c>
      <c r="X29" s="104">
        <f t="shared" si="3"/>
        <v>2.2056628287145608</v>
      </c>
    </row>
    <row r="30" spans="1:24" ht="20.1" customHeight="1" thickBot="1">
      <c r="A30" s="5" t="s">
        <v>9</v>
      </c>
      <c r="B30" s="6"/>
      <c r="C30" s="13">
        <v>911333</v>
      </c>
      <c r="D30" s="14">
        <v>970213</v>
      </c>
      <c r="E30" s="14">
        <v>1020274</v>
      </c>
      <c r="F30" s="14">
        <v>871643</v>
      </c>
      <c r="G30" s="36">
        <v>283746</v>
      </c>
      <c r="H30" s="14">
        <v>664508</v>
      </c>
      <c r="I30" s="15">
        <v>1324158</v>
      </c>
      <c r="J30" s="14">
        <v>989173</v>
      </c>
      <c r="K30" s="161">
        <v>849956</v>
      </c>
      <c r="M30" s="135">
        <f>C30/C45</f>
        <v>0.035685801207094206</v>
      </c>
      <c r="N30" s="403">
        <f>D30/D45</f>
        <v>0.03501900428682887</v>
      </c>
      <c r="O30" s="404">
        <f>E30/E45</f>
        <v>0.03514348296188266</v>
      </c>
      <c r="P30" s="404">
        <f>F30/F45</f>
        <v>0.02581667722464152</v>
      </c>
      <c r="Q30" s="404">
        <f aca="true" t="shared" si="25" ref="Q30:R30">G30/G45</f>
        <v>0.015882729785757846</v>
      </c>
      <c r="R30" s="405">
        <f t="shared" si="25"/>
        <v>0.03772944492507034</v>
      </c>
      <c r="S30" s="27">
        <f>I30/I45</f>
        <v>0.04441060756959585</v>
      </c>
      <c r="T30" s="135">
        <f>J30/J45</f>
        <v>0.04454251490157105</v>
      </c>
      <c r="U30" s="22">
        <f>K30/K45</f>
        <v>0.036336912775779384</v>
      </c>
      <c r="W30" s="102">
        <f t="shared" si="2"/>
        <v>-0.14074080064862263</v>
      </c>
      <c r="X30" s="101">
        <f t="shared" si="3"/>
        <v>-0.8205602125791668</v>
      </c>
    </row>
    <row r="31" spans="1:24" ht="20.1" customHeight="1">
      <c r="A31" s="24"/>
      <c r="B31" t="s">
        <v>91</v>
      </c>
      <c r="C31" s="10">
        <v>702941</v>
      </c>
      <c r="D31" s="11">
        <v>832403</v>
      </c>
      <c r="E31" s="11">
        <v>840642</v>
      </c>
      <c r="F31" s="11">
        <v>620560</v>
      </c>
      <c r="G31" s="35">
        <v>239432</v>
      </c>
      <c r="H31" s="11">
        <v>468251</v>
      </c>
      <c r="I31" s="12">
        <v>980814</v>
      </c>
      <c r="J31" s="11">
        <v>747086</v>
      </c>
      <c r="K31" s="162">
        <v>564870</v>
      </c>
      <c r="M31" s="77">
        <f>C31/C30</f>
        <v>0.7713327620090571</v>
      </c>
      <c r="N31" s="406">
        <f>D31/D30</f>
        <v>0.8579590254923404</v>
      </c>
      <c r="O31" s="407">
        <f>E31/E30</f>
        <v>0.8239374913013563</v>
      </c>
      <c r="P31" s="407">
        <f>F31/F30</f>
        <v>0.7119428481614606</v>
      </c>
      <c r="Q31" s="407">
        <f aca="true" t="shared" si="26" ref="Q31:R31">G31/G30</f>
        <v>0.8438251111909948</v>
      </c>
      <c r="R31" s="408">
        <f t="shared" si="26"/>
        <v>0.7046581831971925</v>
      </c>
      <c r="S31" s="173">
        <f>I31/I30</f>
        <v>0.7407076798992265</v>
      </c>
      <c r="T31" s="77">
        <f>J31/J30</f>
        <v>0.7552632350458414</v>
      </c>
      <c r="U31" s="19">
        <f>K31/K30</f>
        <v>0.6645873433448319</v>
      </c>
      <c r="W31" s="107">
        <f t="shared" si="2"/>
        <v>-0.24390230843570887</v>
      </c>
      <c r="X31" s="104">
        <f t="shared" si="3"/>
        <v>-9.067589170100943</v>
      </c>
    </row>
    <row r="32" spans="1:24" ht="20.1" customHeight="1" thickBot="1">
      <c r="A32" s="24"/>
      <c r="B32" t="s">
        <v>92</v>
      </c>
      <c r="C32" s="10">
        <v>208392</v>
      </c>
      <c r="D32" s="11">
        <v>137810</v>
      </c>
      <c r="E32" s="11">
        <v>179632</v>
      </c>
      <c r="F32" s="11">
        <v>251083</v>
      </c>
      <c r="G32" s="35">
        <v>44314</v>
      </c>
      <c r="H32" s="11">
        <v>196257</v>
      </c>
      <c r="I32" s="12">
        <v>343344</v>
      </c>
      <c r="J32" s="11">
        <v>242087</v>
      </c>
      <c r="K32" s="162">
        <v>285086</v>
      </c>
      <c r="M32" s="77">
        <f>C32/C30</f>
        <v>0.22866723799094293</v>
      </c>
      <c r="N32" s="406">
        <f>D32/D30</f>
        <v>0.14204097450765965</v>
      </c>
      <c r="O32" s="407">
        <f>E32/E30</f>
        <v>0.1760625086986437</v>
      </c>
      <c r="P32" s="407">
        <f>F32/F30</f>
        <v>0.2880571518385394</v>
      </c>
      <c r="Q32" s="407">
        <f aca="true" t="shared" si="27" ref="Q32:R32">G32/G30</f>
        <v>0.15617488880900524</v>
      </c>
      <c r="R32" s="408">
        <f t="shared" si="27"/>
        <v>0.29534181680280747</v>
      </c>
      <c r="S32" s="173">
        <f>I32/I30</f>
        <v>0.25929232010077347</v>
      </c>
      <c r="T32" s="77">
        <f>J32/J30</f>
        <v>0.24473676495415866</v>
      </c>
      <c r="U32" s="19">
        <f>K32/K30</f>
        <v>0.335412656655168</v>
      </c>
      <c r="W32" s="105">
        <f t="shared" si="2"/>
        <v>0.17761796378987718</v>
      </c>
      <c r="X32" s="104">
        <f t="shared" si="3"/>
        <v>9.067589170100934</v>
      </c>
    </row>
    <row r="33" spans="1:24" ht="20.1" customHeight="1" thickBot="1">
      <c r="A33" s="5" t="s">
        <v>12</v>
      </c>
      <c r="B33" s="6"/>
      <c r="C33" s="13">
        <v>1445066</v>
      </c>
      <c r="D33" s="14">
        <v>1634472</v>
      </c>
      <c r="E33" s="14">
        <v>1559489</v>
      </c>
      <c r="F33" s="14">
        <v>3756785</v>
      </c>
      <c r="G33" s="36">
        <v>2133360</v>
      </c>
      <c r="H33" s="14">
        <v>1951781</v>
      </c>
      <c r="I33" s="15">
        <v>3328419</v>
      </c>
      <c r="J33" s="14">
        <v>2519723</v>
      </c>
      <c r="K33" s="161">
        <v>2371732</v>
      </c>
      <c r="M33" s="135">
        <f>C33/C45</f>
        <v>0.05658561470629374</v>
      </c>
      <c r="N33" s="403">
        <f>D33/D45</f>
        <v>0.05899486192691889</v>
      </c>
      <c r="O33" s="404">
        <f>E33/E45</f>
        <v>0.0537168202862598</v>
      </c>
      <c r="P33" s="404">
        <f>F33/F45</f>
        <v>0.11126998753775903</v>
      </c>
      <c r="Q33" s="404">
        <f aca="true" t="shared" si="28" ref="Q33:R33">G33/G45</f>
        <v>0.11941518264836988</v>
      </c>
      <c r="R33" s="405">
        <f t="shared" si="28"/>
        <v>0.11081825011181011</v>
      </c>
      <c r="S33" s="27">
        <f>I33/I45</f>
        <v>0.11163102140091034</v>
      </c>
      <c r="T33" s="135">
        <f>J33/J45</f>
        <v>0.1134632660569297</v>
      </c>
      <c r="U33" s="22">
        <f>K33/K45</f>
        <v>0.10139515317442878</v>
      </c>
      <c r="W33" s="102">
        <f t="shared" si="2"/>
        <v>-0.05873304327499491</v>
      </c>
      <c r="X33" s="101">
        <f t="shared" si="3"/>
        <v>-1.2068112882500925</v>
      </c>
    </row>
    <row r="34" spans="1:24" ht="20.1" customHeight="1">
      <c r="A34" s="24"/>
      <c r="B34" t="s">
        <v>91</v>
      </c>
      <c r="C34" s="10">
        <v>1347313</v>
      </c>
      <c r="D34" s="11">
        <v>1525441</v>
      </c>
      <c r="E34" s="11">
        <v>1459249</v>
      </c>
      <c r="F34" s="11">
        <v>3606268</v>
      </c>
      <c r="G34" s="35">
        <v>2041350</v>
      </c>
      <c r="H34" s="11">
        <v>1864060</v>
      </c>
      <c r="I34" s="12">
        <v>3245665</v>
      </c>
      <c r="J34" s="11">
        <v>2451448</v>
      </c>
      <c r="K34" s="162">
        <v>2270277</v>
      </c>
      <c r="M34" s="77">
        <f>C34/C33</f>
        <v>0.9323539547674639</v>
      </c>
      <c r="N34" s="406">
        <f>D34/D33</f>
        <v>0.9332928309570308</v>
      </c>
      <c r="O34" s="407">
        <f>E34/E33</f>
        <v>0.9357225347533711</v>
      </c>
      <c r="P34" s="407">
        <f>F34/F33</f>
        <v>0.9599346249519203</v>
      </c>
      <c r="Q34" s="407">
        <f aca="true" t="shared" si="29" ref="Q34:R34">G34/G33</f>
        <v>0.9568708516143548</v>
      </c>
      <c r="R34" s="408">
        <f t="shared" si="29"/>
        <v>0.9550559207206136</v>
      </c>
      <c r="S34" s="173">
        <f>I34/I33</f>
        <v>0.9751371446924201</v>
      </c>
      <c r="T34" s="77">
        <f>J34/J33</f>
        <v>0.9729037675966763</v>
      </c>
      <c r="U34" s="19">
        <f>K34/K33</f>
        <v>0.9572232444475177</v>
      </c>
      <c r="W34" s="107">
        <f t="shared" si="2"/>
        <v>-0.07390366836253512</v>
      </c>
      <c r="X34" s="104">
        <f t="shared" si="3"/>
        <v>-1.5680523149158576</v>
      </c>
    </row>
    <row r="35" spans="1:24" ht="20.1" customHeight="1" thickBot="1">
      <c r="A35" s="24"/>
      <c r="B35" t="s">
        <v>92</v>
      </c>
      <c r="C35" s="10">
        <v>97753</v>
      </c>
      <c r="D35" s="11">
        <v>109031</v>
      </c>
      <c r="E35" s="11">
        <v>100240</v>
      </c>
      <c r="F35" s="11">
        <v>150517</v>
      </c>
      <c r="G35" s="35">
        <v>92010</v>
      </c>
      <c r="H35" s="11">
        <v>87721</v>
      </c>
      <c r="I35" s="12">
        <v>82754</v>
      </c>
      <c r="J35" s="11">
        <v>68275</v>
      </c>
      <c r="K35" s="162">
        <v>101455</v>
      </c>
      <c r="M35" s="77">
        <f>C35/C33</f>
        <v>0.06764604523253609</v>
      </c>
      <c r="N35" s="406">
        <f>D35/D33</f>
        <v>0.06670716904296922</v>
      </c>
      <c r="O35" s="407">
        <f>E35/E33</f>
        <v>0.06427746524662886</v>
      </c>
      <c r="P35" s="407">
        <f>F35/F33</f>
        <v>0.04006537504807967</v>
      </c>
      <c r="Q35" s="407">
        <f aca="true" t="shared" si="30" ref="Q35:R35">G35/G33</f>
        <v>0.04312914838564518</v>
      </c>
      <c r="R35" s="408">
        <f t="shared" si="30"/>
        <v>0.044944079279386366</v>
      </c>
      <c r="S35" s="173">
        <f>I35/I33</f>
        <v>0.024862855307579965</v>
      </c>
      <c r="T35" s="77">
        <f>J35/J33</f>
        <v>0.0270962324033237</v>
      </c>
      <c r="U35" s="19">
        <f>K35/K33</f>
        <v>0.04277675555248232</v>
      </c>
      <c r="W35" s="105">
        <f t="shared" si="2"/>
        <v>0.4859758330281948</v>
      </c>
      <c r="X35" s="104">
        <f t="shared" si="3"/>
        <v>1.5680523149158625</v>
      </c>
    </row>
    <row r="36" spans="1:24" ht="20.1" customHeight="1" thickBot="1">
      <c r="A36" s="5" t="s">
        <v>11</v>
      </c>
      <c r="B36" s="6"/>
      <c r="C36" s="13">
        <v>1651293</v>
      </c>
      <c r="D36" s="14">
        <v>1613259</v>
      </c>
      <c r="E36" s="14">
        <v>1717556</v>
      </c>
      <c r="F36" s="14">
        <v>2470653</v>
      </c>
      <c r="G36" s="36">
        <v>1398091</v>
      </c>
      <c r="H36" s="14">
        <v>1289594</v>
      </c>
      <c r="I36" s="15">
        <v>2287509</v>
      </c>
      <c r="J36" s="14">
        <v>1729027</v>
      </c>
      <c r="K36" s="161">
        <v>1931628</v>
      </c>
      <c r="M36" s="135">
        <f>C36/C45</f>
        <v>0.0646610116528933</v>
      </c>
      <c r="N36" s="403">
        <f>D36/D45</f>
        <v>0.05822919692558774</v>
      </c>
      <c r="O36" s="404">
        <f>E36/E45</f>
        <v>0.059161460570473556</v>
      </c>
      <c r="P36" s="404">
        <f>F36/F45</f>
        <v>0.0731768063703744</v>
      </c>
      <c r="Q36" s="404">
        <f aca="true" t="shared" si="31" ref="Q36:R36">G36/G45</f>
        <v>0.07825837745342656</v>
      </c>
      <c r="R36" s="405">
        <f t="shared" si="31"/>
        <v>0.07322058695862375</v>
      </c>
      <c r="S36" s="27">
        <f>I36/I45</f>
        <v>0.0767201984286759</v>
      </c>
      <c r="T36" s="135">
        <f>J36/J45</f>
        <v>0.07785818144320426</v>
      </c>
      <c r="U36" s="22">
        <f>K36/K45</f>
        <v>0.08258003726222672</v>
      </c>
      <c r="W36" s="102">
        <f t="shared" si="2"/>
        <v>0.11717630783093613</v>
      </c>
      <c r="X36" s="101">
        <f t="shared" si="3"/>
        <v>0.4721855819022458</v>
      </c>
    </row>
    <row r="37" spans="1:24" ht="20.1" customHeight="1">
      <c r="A37" s="24"/>
      <c r="B37" t="s">
        <v>91</v>
      </c>
      <c r="C37" s="10">
        <v>1525552</v>
      </c>
      <c r="D37" s="11">
        <v>1492652</v>
      </c>
      <c r="E37" s="11">
        <v>1606304</v>
      </c>
      <c r="F37" s="11">
        <v>2231083</v>
      </c>
      <c r="G37" s="35">
        <v>1279635</v>
      </c>
      <c r="H37" s="11">
        <v>1170475</v>
      </c>
      <c r="I37" s="12">
        <v>2101553</v>
      </c>
      <c r="J37" s="11">
        <v>1582164</v>
      </c>
      <c r="K37" s="162">
        <v>1785665</v>
      </c>
      <c r="M37" s="77">
        <f>C37/C36</f>
        <v>0.923853004887685</v>
      </c>
      <c r="N37" s="406">
        <f>D37/D36</f>
        <v>0.9252401505275967</v>
      </c>
      <c r="O37" s="407">
        <f>E37/E36</f>
        <v>0.9352265661206971</v>
      </c>
      <c r="P37" s="407">
        <f>F37/F36</f>
        <v>0.9030337323776346</v>
      </c>
      <c r="Q37" s="407">
        <f aca="true" t="shared" si="32" ref="Q37:R37">G37/G36</f>
        <v>0.9152730401669134</v>
      </c>
      <c r="R37" s="408">
        <f t="shared" si="32"/>
        <v>0.9076306186288088</v>
      </c>
      <c r="S37" s="173">
        <f>I37/I36</f>
        <v>0.9187080793999062</v>
      </c>
      <c r="T37" s="77">
        <f>J37/J36</f>
        <v>0.915060320052839</v>
      </c>
      <c r="U37" s="19">
        <f>K37/K36</f>
        <v>0.9244352432248859</v>
      </c>
      <c r="W37" s="107">
        <f t="shared" si="2"/>
        <v>0.12862193805446212</v>
      </c>
      <c r="X37" s="104">
        <f t="shared" si="3"/>
        <v>0.9374923172046912</v>
      </c>
    </row>
    <row r="38" spans="1:24" ht="20.1" customHeight="1" thickBot="1">
      <c r="A38" s="24"/>
      <c r="B38" t="s">
        <v>92</v>
      </c>
      <c r="C38" s="10">
        <v>125741</v>
      </c>
      <c r="D38" s="11">
        <v>120607</v>
      </c>
      <c r="E38" s="11">
        <v>111252</v>
      </c>
      <c r="F38" s="11">
        <v>239570</v>
      </c>
      <c r="G38" s="35">
        <v>118456</v>
      </c>
      <c r="H38" s="11">
        <v>119119</v>
      </c>
      <c r="I38" s="12">
        <v>185956</v>
      </c>
      <c r="J38" s="11">
        <v>146863</v>
      </c>
      <c r="K38" s="162">
        <v>145963</v>
      </c>
      <c r="M38" s="77">
        <f>C38/C36</f>
        <v>0.07614699511231501</v>
      </c>
      <c r="N38" s="406">
        <f>D38/D36</f>
        <v>0.07475984947240338</v>
      </c>
      <c r="O38" s="407">
        <f>E38/E36</f>
        <v>0.06477343387930291</v>
      </c>
      <c r="P38" s="407">
        <f>F38/F36</f>
        <v>0.09696626762236542</v>
      </c>
      <c r="Q38" s="407">
        <f aca="true" t="shared" si="33" ref="Q38:R38">G38/G36</f>
        <v>0.08472695983308669</v>
      </c>
      <c r="R38" s="408">
        <f t="shared" si="33"/>
        <v>0.09236938137119124</v>
      </c>
      <c r="S38" s="173">
        <f>I38/I36</f>
        <v>0.08129192060009381</v>
      </c>
      <c r="T38" s="77">
        <f>J38/J36</f>
        <v>0.08493967994716103</v>
      </c>
      <c r="U38" s="19">
        <f>K38/K36</f>
        <v>0.07556475677511405</v>
      </c>
      <c r="W38" s="105">
        <f t="shared" si="2"/>
        <v>-0.006128160258199819</v>
      </c>
      <c r="X38" s="104">
        <f t="shared" si="3"/>
        <v>-0.9374923172046981</v>
      </c>
    </row>
    <row r="39" spans="1:24" ht="20.1" customHeight="1" thickBot="1">
      <c r="A39" s="5" t="s">
        <v>6</v>
      </c>
      <c r="B39" s="6"/>
      <c r="C39" s="13">
        <v>9967668</v>
      </c>
      <c r="D39" s="14">
        <v>10737419</v>
      </c>
      <c r="E39" s="14">
        <v>11617205</v>
      </c>
      <c r="F39" s="14">
        <v>12516191</v>
      </c>
      <c r="G39" s="36">
        <v>6007548</v>
      </c>
      <c r="H39" s="14">
        <v>5589725</v>
      </c>
      <c r="I39" s="15">
        <v>9392380</v>
      </c>
      <c r="J39" s="14">
        <v>6880812</v>
      </c>
      <c r="K39" s="161">
        <v>7663458</v>
      </c>
      <c r="M39" s="135">
        <f>C39/C45</f>
        <v>0.3903120141005695</v>
      </c>
      <c r="N39" s="403">
        <f>D39/D45</f>
        <v>0.38755790943893537</v>
      </c>
      <c r="O39" s="404">
        <f>E39/E45</f>
        <v>0.4001562776099343</v>
      </c>
      <c r="P39" s="404">
        <f>F39/F45</f>
        <v>0.3707096404479393</v>
      </c>
      <c r="Q39" s="404">
        <f aca="true" t="shared" si="34" ref="Q39:R39">G39/G45</f>
        <v>0.33627350362285274</v>
      </c>
      <c r="R39" s="405">
        <f t="shared" si="34"/>
        <v>0.3173734876537059</v>
      </c>
      <c r="S39" s="27">
        <f>I39/I45</f>
        <v>0.31500870917558227</v>
      </c>
      <c r="T39" s="135">
        <f>J39/J45</f>
        <v>0.3098433449405806</v>
      </c>
      <c r="U39" s="22">
        <f>K39/K45</f>
        <v>0.32762449457012915</v>
      </c>
      <c r="W39" s="102">
        <f t="shared" si="2"/>
        <v>0.11374326169643932</v>
      </c>
      <c r="X39" s="130">
        <f t="shared" si="3"/>
        <v>1.7781149629548576</v>
      </c>
    </row>
    <row r="40" spans="1:24" ht="20.1" customHeight="1">
      <c r="A40" s="24"/>
      <c r="B40" t="s">
        <v>91</v>
      </c>
      <c r="C40" s="10">
        <v>7747050</v>
      </c>
      <c r="D40" s="11">
        <v>8595176</v>
      </c>
      <c r="E40" s="11">
        <v>9177628</v>
      </c>
      <c r="F40" s="11">
        <v>9640990</v>
      </c>
      <c r="G40" s="35">
        <v>4686520</v>
      </c>
      <c r="H40" s="11">
        <v>4514893</v>
      </c>
      <c r="I40" s="12">
        <v>7610668</v>
      </c>
      <c r="J40" s="11">
        <v>5569913</v>
      </c>
      <c r="K40" s="162">
        <v>6080036</v>
      </c>
      <c r="M40" s="77">
        <f>C40/C39</f>
        <v>0.7772179009172456</v>
      </c>
      <c r="N40" s="406">
        <f>D40/D39</f>
        <v>0.8004880875003574</v>
      </c>
      <c r="O40" s="407">
        <f>E40/E39</f>
        <v>0.7900031031560517</v>
      </c>
      <c r="P40" s="407">
        <f>F40/F39</f>
        <v>0.7702814698177745</v>
      </c>
      <c r="Q40" s="407">
        <f aca="true" t="shared" si="35" ref="Q40:R40">G40/G39</f>
        <v>0.7801052942065548</v>
      </c>
      <c r="R40" s="408">
        <f t="shared" si="35"/>
        <v>0.8077129017974946</v>
      </c>
      <c r="S40" s="173">
        <f>I40/I39</f>
        <v>0.8103023940683831</v>
      </c>
      <c r="T40" s="77">
        <f>J40/J39</f>
        <v>0.8094848398706431</v>
      </c>
      <c r="U40" s="19">
        <f>K40/K39</f>
        <v>0.7933802207828372</v>
      </c>
      <c r="W40" s="107">
        <f t="shared" si="2"/>
        <v>0.09158545205284176</v>
      </c>
      <c r="X40" s="104">
        <f t="shared" si="3"/>
        <v>-1.6104619087805916</v>
      </c>
    </row>
    <row r="41" spans="1:24" ht="20.1" customHeight="1" thickBot="1">
      <c r="A41" s="24"/>
      <c r="B41" t="s">
        <v>92</v>
      </c>
      <c r="C41" s="10">
        <v>2220618</v>
      </c>
      <c r="D41" s="11">
        <v>2142243</v>
      </c>
      <c r="E41" s="11">
        <v>2439577</v>
      </c>
      <c r="F41" s="11">
        <v>2875201</v>
      </c>
      <c r="G41" s="35">
        <v>1321028</v>
      </c>
      <c r="H41" s="11">
        <v>1074832</v>
      </c>
      <c r="I41" s="12">
        <v>1781712</v>
      </c>
      <c r="J41" s="11">
        <v>1310899</v>
      </c>
      <c r="K41" s="162">
        <v>1583422</v>
      </c>
      <c r="M41" s="77">
        <f>C41/C39</f>
        <v>0.22278209908275437</v>
      </c>
      <c r="N41" s="406">
        <f>D41/D39</f>
        <v>0.19951191249964262</v>
      </c>
      <c r="O41" s="407">
        <f>E41/E39</f>
        <v>0.20999689684394826</v>
      </c>
      <c r="P41" s="407">
        <f>F41/F39</f>
        <v>0.22971853018222557</v>
      </c>
      <c r="Q41" s="407">
        <f aca="true" t="shared" si="36" ref="Q41:R41">G41/G39</f>
        <v>0.21989470579344517</v>
      </c>
      <c r="R41" s="408">
        <f t="shared" si="36"/>
        <v>0.1922870982025055</v>
      </c>
      <c r="S41" s="173">
        <f>I41/I39</f>
        <v>0.1896976059316169</v>
      </c>
      <c r="T41" s="77">
        <f>J41/J39</f>
        <v>0.19051516012935682</v>
      </c>
      <c r="U41" s="19">
        <f>K41/K39</f>
        <v>0.2066197792171628</v>
      </c>
      <c r="W41" s="105">
        <f t="shared" si="2"/>
        <v>0.20789015782299017</v>
      </c>
      <c r="X41" s="104">
        <f t="shared" si="3"/>
        <v>1.6104619087805971</v>
      </c>
    </row>
    <row r="42" spans="1:24" ht="20.1" customHeight="1" thickBot="1">
      <c r="A42" s="5" t="s">
        <v>7</v>
      </c>
      <c r="B42" s="6"/>
      <c r="C42" s="13">
        <v>193958</v>
      </c>
      <c r="D42" s="14">
        <v>292407</v>
      </c>
      <c r="E42" s="14">
        <v>385323</v>
      </c>
      <c r="F42" s="14">
        <v>311761</v>
      </c>
      <c r="G42" s="36">
        <v>127623</v>
      </c>
      <c r="H42" s="14">
        <v>107274</v>
      </c>
      <c r="I42" s="15">
        <v>182756</v>
      </c>
      <c r="J42" s="14">
        <v>149769</v>
      </c>
      <c r="K42" s="161">
        <v>147526</v>
      </c>
      <c r="M42" s="135">
        <f>C42/C45</f>
        <v>0.007594969819512272</v>
      </c>
      <c r="N42" s="403">
        <f>D42/D45</f>
        <v>0.010554179326084859</v>
      </c>
      <c r="O42" s="404">
        <f>E42/E45</f>
        <v>0.013272505508639358</v>
      </c>
      <c r="P42" s="404">
        <f>F42/F45</f>
        <v>0.009233864217611413</v>
      </c>
      <c r="Q42" s="404">
        <f aca="true" t="shared" si="37" ref="Q42:R42">G42/G45</f>
        <v>0.007143718760609043</v>
      </c>
      <c r="R42" s="405">
        <f t="shared" si="37"/>
        <v>0.006090804738079896</v>
      </c>
      <c r="S42" s="27">
        <f>I42/I45</f>
        <v>0.006129408270757008</v>
      </c>
      <c r="T42" s="135">
        <f>J42/J45</f>
        <v>0.0067441063537858345</v>
      </c>
      <c r="U42" s="22">
        <f>K42/K45</f>
        <v>0.006306961059348518</v>
      </c>
      <c r="W42" s="64">
        <f t="shared" si="2"/>
        <v>-0.014976396984689756</v>
      </c>
      <c r="X42" s="130">
        <f t="shared" si="3"/>
        <v>-0.043714529443731644</v>
      </c>
    </row>
    <row r="43" spans="1:24" ht="20.1" customHeight="1">
      <c r="A43" s="24"/>
      <c r="B43" t="s">
        <v>91</v>
      </c>
      <c r="C43" s="10">
        <v>189421</v>
      </c>
      <c r="D43" s="11">
        <v>287006</v>
      </c>
      <c r="E43" s="11">
        <v>380934</v>
      </c>
      <c r="F43" s="11">
        <v>306722</v>
      </c>
      <c r="G43" s="35">
        <v>124443</v>
      </c>
      <c r="H43" s="11">
        <v>106586</v>
      </c>
      <c r="I43" s="12">
        <v>173357</v>
      </c>
      <c r="J43" s="11">
        <v>141266</v>
      </c>
      <c r="K43" s="162">
        <v>146126</v>
      </c>
      <c r="M43" s="77">
        <f>C43/C42</f>
        <v>0.9766083378875839</v>
      </c>
      <c r="N43" s="406">
        <f>D43/D42</f>
        <v>0.9815291699583115</v>
      </c>
      <c r="O43" s="407">
        <f>E43/E42</f>
        <v>0.9886095561386161</v>
      </c>
      <c r="P43" s="407">
        <f>F43/F42</f>
        <v>0.9838369776848291</v>
      </c>
      <c r="Q43" s="407">
        <f aca="true" t="shared" si="38" ref="Q43:R43">G43/G42</f>
        <v>0.9750828612397452</v>
      </c>
      <c r="R43" s="408">
        <f t="shared" si="38"/>
        <v>0.99358651677014</v>
      </c>
      <c r="S43" s="173">
        <f>I43/I42</f>
        <v>0.9485707719582394</v>
      </c>
      <c r="T43" s="77">
        <f>J43/J42</f>
        <v>0.943225901221214</v>
      </c>
      <c r="U43" s="19">
        <f>K43/K42</f>
        <v>0.9905101473638545</v>
      </c>
      <c r="W43" s="107">
        <f t="shared" si="2"/>
        <v>0.03440318264833718</v>
      </c>
      <c r="X43" s="104">
        <f t="shared" si="3"/>
        <v>4.728424614264048</v>
      </c>
    </row>
    <row r="44" spans="1:24" ht="20.1" customHeight="1" thickBot="1">
      <c r="A44" s="24"/>
      <c r="B44" t="s">
        <v>92</v>
      </c>
      <c r="C44" s="10">
        <v>4537</v>
      </c>
      <c r="D44" s="11">
        <v>5401</v>
      </c>
      <c r="E44" s="11">
        <v>4389</v>
      </c>
      <c r="F44" s="11">
        <v>5039</v>
      </c>
      <c r="G44" s="35">
        <v>3180</v>
      </c>
      <c r="H44" s="11">
        <v>688</v>
      </c>
      <c r="I44" s="12">
        <v>9399</v>
      </c>
      <c r="J44" s="11">
        <v>8503</v>
      </c>
      <c r="K44" s="162">
        <v>1400</v>
      </c>
      <c r="M44" s="77">
        <f>C44/C42</f>
        <v>0.02339166211241609</v>
      </c>
      <c r="N44" s="409">
        <f>D44/D42</f>
        <v>0.01847083004168847</v>
      </c>
      <c r="O44" s="410">
        <f>E44/E42</f>
        <v>0.011390443861383825</v>
      </c>
      <c r="P44" s="410">
        <f>F44/F42</f>
        <v>0.016163022315170916</v>
      </c>
      <c r="Q44" s="410">
        <f aca="true" t="shared" si="39" ref="Q44:R44">G44/G42</f>
        <v>0.024917138760254812</v>
      </c>
      <c r="R44" s="411">
        <f t="shared" si="39"/>
        <v>0.0064134832298599845</v>
      </c>
      <c r="S44" s="173">
        <f>I44/I42</f>
        <v>0.051429228041760595</v>
      </c>
      <c r="T44" s="77">
        <f>J44/J42</f>
        <v>0.056774098778785996</v>
      </c>
      <c r="U44" s="94">
        <f>K44/K42</f>
        <v>0.009489852636145492</v>
      </c>
      <c r="W44" s="105">
        <f t="shared" si="2"/>
        <v>-0.8353522286251911</v>
      </c>
      <c r="X44" s="104">
        <f t="shared" si="3"/>
        <v>-4.728424614264051</v>
      </c>
    </row>
    <row r="45" spans="1:24" ht="20.1" customHeight="1" thickBot="1">
      <c r="A45" s="74" t="s">
        <v>21</v>
      </c>
      <c r="B45" s="100"/>
      <c r="C45" s="83">
        <f aca="true" t="shared" si="40" ref="C45:F46">C7+C10+C13+C16+C18+C21+C24+C27+C30+C33+C36+C39+C42</f>
        <v>25537692</v>
      </c>
      <c r="D45" s="84">
        <f t="shared" si="40"/>
        <v>27705328</v>
      </c>
      <c r="E45" s="84">
        <f t="shared" si="40"/>
        <v>29031670</v>
      </c>
      <c r="F45" s="84">
        <f t="shared" si="40"/>
        <v>33762788</v>
      </c>
      <c r="G45" s="84">
        <f aca="true" t="shared" si="41" ref="G45">G7+G10+G13+G16+G18+G21+G24+G27+G30+G33+G36+G39+G42</f>
        <v>17865065</v>
      </c>
      <c r="H45" s="84">
        <f aca="true" t="shared" si="42" ref="H45:K46">H7+H10+H13+H16+H18+H21+H24+H27+H30+H33+H36+H39+H42</f>
        <v>17612451</v>
      </c>
      <c r="I45" s="84">
        <f t="shared" si="42"/>
        <v>29816255</v>
      </c>
      <c r="J45" s="191">
        <f t="shared" si="42"/>
        <v>22207390</v>
      </c>
      <c r="K45" s="189">
        <f t="shared" si="42"/>
        <v>23390980</v>
      </c>
      <c r="M45" s="89">
        <f>M7+M10+M13+M16+M18+M21+M24+M27+M30+M33+M36+M39+M42</f>
        <v>1</v>
      </c>
      <c r="N45" s="85">
        <f aca="true" t="shared" si="43" ref="N45:T45">N7+N10+N13+N16+N18+N21+N24+N27+N30+N33+N36+N39+N42</f>
        <v>0.9999999999999998</v>
      </c>
      <c r="O45" s="85">
        <f t="shared" si="43"/>
        <v>1</v>
      </c>
      <c r="P45" s="85">
        <f t="shared" si="43"/>
        <v>1</v>
      </c>
      <c r="Q45" s="85">
        <f aca="true" t="shared" si="44" ref="Q45:R45">Q7+Q10+Q13+Q16+Q18+Q21+Q24+Q27+Q30+Q33+Q36+Q39+Q42</f>
        <v>1.0000000000000002</v>
      </c>
      <c r="R45" s="85">
        <f t="shared" si="44"/>
        <v>0.9999999999999999</v>
      </c>
      <c r="S45" s="175">
        <f t="shared" si="43"/>
        <v>1</v>
      </c>
      <c r="T45" s="415">
        <f t="shared" si="43"/>
        <v>1</v>
      </c>
      <c r="U45" s="414">
        <f>U7+U10+U13+U16+U18+U21+U24+U27+U30+U33+U36+U39+U42</f>
        <v>1</v>
      </c>
      <c r="W45" s="93">
        <f t="shared" si="2"/>
        <v>0.05329712316485638</v>
      </c>
      <c r="X45" s="133">
        <f t="shared" si="3"/>
        <v>0</v>
      </c>
    </row>
    <row r="46" spans="1:24" ht="20.1" customHeight="1">
      <c r="A46" s="24"/>
      <c r="B46" t="s">
        <v>91</v>
      </c>
      <c r="C46" s="316">
        <f t="shared" si="40"/>
        <v>13525843</v>
      </c>
      <c r="D46" s="317">
        <f t="shared" si="40"/>
        <v>14240476</v>
      </c>
      <c r="E46" s="317">
        <f t="shared" si="40"/>
        <v>15953957</v>
      </c>
      <c r="F46" s="317">
        <f t="shared" si="40"/>
        <v>18481841</v>
      </c>
      <c r="G46" s="317">
        <f aca="true" t="shared" si="45" ref="G46">G8+G11+G14+G17+G19+G22+G25+G28+G31+G34+G37+G40+G43</f>
        <v>9386857</v>
      </c>
      <c r="H46" s="317">
        <f t="shared" si="42"/>
        <v>9273276</v>
      </c>
      <c r="I46" s="249">
        <f t="shared" si="42"/>
        <v>15747001</v>
      </c>
      <c r="J46" s="317">
        <f t="shared" si="42"/>
        <v>11762925</v>
      </c>
      <c r="K46" s="190">
        <f t="shared" si="42"/>
        <v>11989446</v>
      </c>
      <c r="M46" s="77">
        <f>C46/C45</f>
        <v>0.5296423419939437</v>
      </c>
      <c r="N46" s="79">
        <f>D46/D45</f>
        <v>0.513997740795561</v>
      </c>
      <c r="O46" s="79">
        <f>E46/E45</f>
        <v>0.5495363167189486</v>
      </c>
      <c r="P46" s="79">
        <f>F46/F45</f>
        <v>0.5474026907967434</v>
      </c>
      <c r="Q46" s="79">
        <f aca="true" t="shared" si="46" ref="Q46:R46">G46/G45</f>
        <v>0.5254308898400314</v>
      </c>
      <c r="R46" s="79">
        <f t="shared" si="46"/>
        <v>0.5265182001074127</v>
      </c>
      <c r="S46" s="412">
        <f>I46/I45</f>
        <v>0.5281347707819107</v>
      </c>
      <c r="T46" s="388">
        <f>J46/J45</f>
        <v>0.5296851633622861</v>
      </c>
      <c r="U46" s="78">
        <f>K46/K45</f>
        <v>0.512567066450401</v>
      </c>
      <c r="W46" s="107">
        <f t="shared" si="2"/>
        <v>0.01925720005865888</v>
      </c>
      <c r="X46" s="104">
        <f t="shared" si="3"/>
        <v>-1.711809691188515</v>
      </c>
    </row>
    <row r="47" spans="1:24" ht="20.1" customHeight="1" thickBot="1">
      <c r="A47" s="31"/>
      <c r="B47" s="25" t="s">
        <v>92</v>
      </c>
      <c r="C47" s="32">
        <f aca="true" t="shared" si="47" ref="C47:F47">C9+C12+C15+C20+C23+C26+C29+C32+C35+C38+C41+C44</f>
        <v>12011849</v>
      </c>
      <c r="D47" s="33">
        <f t="shared" si="47"/>
        <v>13464852</v>
      </c>
      <c r="E47" s="33">
        <f t="shared" si="47"/>
        <v>13077713</v>
      </c>
      <c r="F47" s="33">
        <f t="shared" si="47"/>
        <v>15280947</v>
      </c>
      <c r="G47" s="33">
        <f aca="true" t="shared" si="48" ref="G47">G9+G12+G15+G20+G23+G26+G29+G32+G35+G38+G41+G44</f>
        <v>8478208</v>
      </c>
      <c r="H47" s="33">
        <f aca="true" t="shared" si="49" ref="H47:K47">H9+H12+H15+H20+H23+H26+H29+H32+H35+H38+H41+H44</f>
        <v>8339175</v>
      </c>
      <c r="I47" s="43">
        <f t="shared" si="49"/>
        <v>14069254</v>
      </c>
      <c r="J47" s="33">
        <f t="shared" si="49"/>
        <v>10444465</v>
      </c>
      <c r="K47" s="163">
        <f t="shared" si="49"/>
        <v>11401534</v>
      </c>
      <c r="M47" s="148">
        <f>C47/C45</f>
        <v>0.4703576580060563</v>
      </c>
      <c r="N47" s="80">
        <f>D47/D45</f>
        <v>0.48600225920443896</v>
      </c>
      <c r="O47" s="80">
        <f>E47/E45</f>
        <v>0.45046368328105135</v>
      </c>
      <c r="P47" s="80">
        <f>F47/F45</f>
        <v>0.4525973092032566</v>
      </c>
      <c r="Q47" s="80">
        <f aca="true" t="shared" si="50" ref="Q47:R47">G47/G45</f>
        <v>0.4745691101599686</v>
      </c>
      <c r="R47" s="80">
        <f t="shared" si="50"/>
        <v>0.4734817998925874</v>
      </c>
      <c r="S47" s="413">
        <f>I47/I45</f>
        <v>0.47186522921808927</v>
      </c>
      <c r="T47" s="236">
        <f>J47/J45</f>
        <v>0.47031483663771384</v>
      </c>
      <c r="U47" s="237">
        <f>K47/K45</f>
        <v>0.48743293354959905</v>
      </c>
      <c r="W47" s="105">
        <f t="shared" si="2"/>
        <v>0.09163408561376768</v>
      </c>
      <c r="X47" s="106">
        <f t="shared" si="3"/>
        <v>1.7118096911885206</v>
      </c>
    </row>
    <row r="50" spans="1:13" ht="15">
      <c r="A50" s="1" t="s">
        <v>23</v>
      </c>
      <c r="M50" s="1" t="s">
        <v>25</v>
      </c>
    </row>
    <row r="51" ht="15.75" thickBot="1"/>
    <row r="52" spans="1:24" ht="24" customHeight="1">
      <c r="A52" s="470" t="s">
        <v>37</v>
      </c>
      <c r="B52" s="485"/>
      <c r="C52" s="472">
        <v>2016</v>
      </c>
      <c r="D52" s="461">
        <v>2017</v>
      </c>
      <c r="E52" s="476">
        <v>2018</v>
      </c>
      <c r="F52" s="461">
        <v>2019</v>
      </c>
      <c r="G52" s="461">
        <v>2020</v>
      </c>
      <c r="H52" s="461">
        <v>2021</v>
      </c>
      <c r="I52" s="463">
        <v>2022</v>
      </c>
      <c r="J52" s="467" t="str">
        <f>J5</f>
        <v>janeiro - setembro</v>
      </c>
      <c r="K52" s="468"/>
      <c r="M52" s="494">
        <v>2016</v>
      </c>
      <c r="N52" s="461">
        <v>2017</v>
      </c>
      <c r="O52" s="461">
        <v>2018</v>
      </c>
      <c r="P52" s="463">
        <v>2019</v>
      </c>
      <c r="Q52" s="490">
        <v>2020</v>
      </c>
      <c r="R52" s="463">
        <v>2021</v>
      </c>
      <c r="S52" s="463">
        <v>2022</v>
      </c>
      <c r="T52" s="467" t="str">
        <f>J52</f>
        <v>janeiro - setembro</v>
      </c>
      <c r="U52" s="468"/>
      <c r="W52" s="492" t="s">
        <v>88</v>
      </c>
      <c r="X52" s="493"/>
    </row>
    <row r="53" spans="1:24" ht="21.75" customHeight="1" thickBot="1">
      <c r="A53" s="486"/>
      <c r="B53" s="487"/>
      <c r="C53" s="488">
        <v>2016</v>
      </c>
      <c r="D53" s="469">
        <v>2017</v>
      </c>
      <c r="E53" s="484"/>
      <c r="F53" s="469"/>
      <c r="G53" s="469"/>
      <c r="H53" s="469">
        <v>2018</v>
      </c>
      <c r="I53" s="489"/>
      <c r="J53" s="167">
        <v>2022</v>
      </c>
      <c r="K53" s="169">
        <v>2023</v>
      </c>
      <c r="M53" s="495"/>
      <c r="N53" s="469"/>
      <c r="O53" s="469"/>
      <c r="P53" s="489"/>
      <c r="Q53" s="491"/>
      <c r="R53" s="489"/>
      <c r="S53" s="489"/>
      <c r="T53" s="167">
        <v>2022</v>
      </c>
      <c r="U53" s="169">
        <v>2023</v>
      </c>
      <c r="W53" s="131" t="s">
        <v>0</v>
      </c>
      <c r="X53" s="132" t="s">
        <v>38</v>
      </c>
    </row>
    <row r="54" spans="1:24" ht="20.1" customHeight="1" thickBot="1">
      <c r="A54" s="5" t="s">
        <v>10</v>
      </c>
      <c r="B54" s="6"/>
      <c r="C54" s="13">
        <v>39218341</v>
      </c>
      <c r="D54" s="14">
        <v>48114799</v>
      </c>
      <c r="E54" s="14">
        <v>49046966</v>
      </c>
      <c r="F54" s="14">
        <v>53546141</v>
      </c>
      <c r="G54" s="14">
        <v>29556331</v>
      </c>
      <c r="H54" s="14">
        <v>30198890</v>
      </c>
      <c r="I54" s="15">
        <v>53516688</v>
      </c>
      <c r="J54" s="14">
        <v>39899977</v>
      </c>
      <c r="K54" s="161">
        <v>46757535</v>
      </c>
      <c r="M54" s="135">
        <f>C54/C92</f>
        <v>0.1559170065021971</v>
      </c>
      <c r="N54" s="135">
        <f>D54/D92</f>
        <v>0.16680384345256438</v>
      </c>
      <c r="O54" s="135">
        <f>E54/E92</f>
        <v>0.1562324209736292</v>
      </c>
      <c r="P54" s="135">
        <f>F54/F92</f>
        <v>0.15243562295718163</v>
      </c>
      <c r="Q54" s="135">
        <f aca="true" t="shared" si="51" ref="Q54:R54">G54/G92</f>
        <v>0.15802169215331374</v>
      </c>
      <c r="R54" s="135">
        <f t="shared" si="51"/>
        <v>0.16094193632502204</v>
      </c>
      <c r="S54" s="135">
        <f>I54/I92</f>
        <v>0.1578551867711149</v>
      </c>
      <c r="T54" s="135">
        <f>J54/J92</f>
        <v>0.15833914647999792</v>
      </c>
      <c r="U54" s="326">
        <f>K54/K92</f>
        <v>0.16581721175376343</v>
      </c>
      <c r="W54" s="102">
        <f>(K54-J54)/J54</f>
        <v>0.17186872062607955</v>
      </c>
      <c r="X54" s="101">
        <f>(U54-T54)*100</f>
        <v>0.7478065273765516</v>
      </c>
    </row>
    <row r="55" spans="1:24" ht="20.1" customHeight="1">
      <c r="A55" s="24"/>
      <c r="B55" t="s">
        <v>91</v>
      </c>
      <c r="C55" s="10">
        <v>1318335</v>
      </c>
      <c r="D55" s="11">
        <v>1066465</v>
      </c>
      <c r="E55" s="11">
        <v>2255810</v>
      </c>
      <c r="F55" s="11">
        <v>2498668</v>
      </c>
      <c r="G55" s="11">
        <v>1363575</v>
      </c>
      <c r="H55" s="11">
        <v>3136716</v>
      </c>
      <c r="I55" s="12">
        <v>5184851</v>
      </c>
      <c r="J55" s="11">
        <v>3914041</v>
      </c>
      <c r="K55" s="162">
        <v>4583303</v>
      </c>
      <c r="M55" s="77">
        <f>C55/C54</f>
        <v>0.033615266897699725</v>
      </c>
      <c r="N55" s="77">
        <f>D55/D54</f>
        <v>0.022165009979569904</v>
      </c>
      <c r="O55" s="77">
        <f>E55/E54</f>
        <v>0.0459928550932182</v>
      </c>
      <c r="P55" s="77">
        <f>F55/F54</f>
        <v>0.04666382961192292</v>
      </c>
      <c r="Q55" s="77">
        <f aca="true" t="shared" si="52" ref="Q55:R55">G55/G54</f>
        <v>0.04613478580951066</v>
      </c>
      <c r="R55" s="77">
        <f t="shared" si="52"/>
        <v>0.10386858589835586</v>
      </c>
      <c r="S55" s="77">
        <f>I55/I54</f>
        <v>0.09688288258795089</v>
      </c>
      <c r="T55" s="77">
        <f>J55/J54</f>
        <v>0.09809632221091255</v>
      </c>
      <c r="U55" s="327">
        <f>K55/K54</f>
        <v>0.09802276788115541</v>
      </c>
      <c r="W55" s="107">
        <f aca="true" t="shared" si="53" ref="W55:W94">(K55-J55)/J55</f>
        <v>0.17099003306301594</v>
      </c>
      <c r="X55" s="104">
        <f aca="true" t="shared" si="54" ref="X55:X94">(U55-T55)*100</f>
        <v>-0.007355432975714171</v>
      </c>
    </row>
    <row r="56" spans="1:24" ht="20.1" customHeight="1" thickBot="1">
      <c r="A56" s="24"/>
      <c r="B56" t="s">
        <v>92</v>
      </c>
      <c r="C56" s="10">
        <v>37900006</v>
      </c>
      <c r="D56" s="11">
        <v>47048334</v>
      </c>
      <c r="E56" s="11">
        <v>46791156</v>
      </c>
      <c r="F56" s="11">
        <v>51047473</v>
      </c>
      <c r="G56" s="11">
        <v>28192756</v>
      </c>
      <c r="H56" s="11">
        <v>27062174</v>
      </c>
      <c r="I56" s="12">
        <v>48331837</v>
      </c>
      <c r="J56" s="11">
        <v>35985936</v>
      </c>
      <c r="K56" s="162">
        <v>42174232</v>
      </c>
      <c r="M56" s="77">
        <f>C56/C54</f>
        <v>0.9663847331023002</v>
      </c>
      <c r="N56" s="77">
        <f>D56/D54</f>
        <v>0.9778349900204301</v>
      </c>
      <c r="O56" s="77">
        <f>E56/E54</f>
        <v>0.9540071449067818</v>
      </c>
      <c r="P56" s="77">
        <f>F56/F54</f>
        <v>0.953336170388077</v>
      </c>
      <c r="Q56" s="77">
        <f aca="true" t="shared" si="55" ref="Q56:R56">G56/G54</f>
        <v>0.9538652141904893</v>
      </c>
      <c r="R56" s="77">
        <f t="shared" si="55"/>
        <v>0.8961314141016441</v>
      </c>
      <c r="S56" s="77">
        <f>I56/I54</f>
        <v>0.9031171174120491</v>
      </c>
      <c r="T56" s="77">
        <f>J56/J54</f>
        <v>0.9019036777890874</v>
      </c>
      <c r="U56" s="327">
        <f>K56/K54</f>
        <v>0.9019772321188446</v>
      </c>
      <c r="W56" s="105">
        <f t="shared" si="53"/>
        <v>0.17196429182778517</v>
      </c>
      <c r="X56" s="104">
        <f t="shared" si="54"/>
        <v>0.007355432975719722</v>
      </c>
    </row>
    <row r="57" spans="1:24" ht="20.1" customHeight="1" thickBot="1">
      <c r="A57" s="5" t="s">
        <v>18</v>
      </c>
      <c r="B57" s="6"/>
      <c r="C57" s="13">
        <v>1924359</v>
      </c>
      <c r="D57" s="14">
        <v>2915898</v>
      </c>
      <c r="E57" s="14">
        <v>1715135</v>
      </c>
      <c r="F57" s="14">
        <v>1891261</v>
      </c>
      <c r="G57" s="14">
        <v>999405</v>
      </c>
      <c r="H57" s="14">
        <v>873317</v>
      </c>
      <c r="I57" s="15">
        <v>1566207</v>
      </c>
      <c r="J57" s="14">
        <v>1150360</v>
      </c>
      <c r="K57" s="161">
        <v>1332316</v>
      </c>
      <c r="M57" s="135">
        <f>C57/C92</f>
        <v>0.007650509610173502</v>
      </c>
      <c r="N57" s="135">
        <f>D57/D92</f>
        <v>0.01010880235653994</v>
      </c>
      <c r="O57" s="135">
        <f>E57/E92</f>
        <v>0.005463328625599502</v>
      </c>
      <c r="P57" s="135">
        <f>F57/F92</f>
        <v>0.005384058371444962</v>
      </c>
      <c r="Q57" s="135">
        <f aca="true" t="shared" si="56" ref="Q57:R57">G57/G92</f>
        <v>0.005343277189800132</v>
      </c>
      <c r="R57" s="135">
        <f t="shared" si="56"/>
        <v>0.004654254808887323</v>
      </c>
      <c r="S57" s="135">
        <f>I57/I92</f>
        <v>0.004619753346978938</v>
      </c>
      <c r="T57" s="135">
        <f>J57/J92</f>
        <v>0.0045650908657097825</v>
      </c>
      <c r="U57" s="326">
        <f>K57/K92</f>
        <v>0.0047248197385710575</v>
      </c>
      <c r="W57" s="102">
        <f t="shared" si="53"/>
        <v>0.15817309364025176</v>
      </c>
      <c r="X57" s="101">
        <f t="shared" si="54"/>
        <v>0.015972887286127505</v>
      </c>
    </row>
    <row r="58" spans="1:24" ht="20.1" customHeight="1">
      <c r="A58" s="24"/>
      <c r="B58" t="s">
        <v>91</v>
      </c>
      <c r="C58" s="10">
        <v>1906735</v>
      </c>
      <c r="D58" s="11">
        <v>2806443</v>
      </c>
      <c r="E58" s="11">
        <v>1423090</v>
      </c>
      <c r="F58" s="11">
        <v>1302747</v>
      </c>
      <c r="G58" s="11">
        <v>682544</v>
      </c>
      <c r="H58" s="11">
        <v>519185</v>
      </c>
      <c r="I58" s="12">
        <v>1009814</v>
      </c>
      <c r="J58" s="11">
        <v>730395</v>
      </c>
      <c r="K58" s="162">
        <v>903646</v>
      </c>
      <c r="M58" s="77">
        <f>C58/C57</f>
        <v>0.990841625704975</v>
      </c>
      <c r="N58" s="77">
        <f>D58/D57</f>
        <v>0.9624626787356759</v>
      </c>
      <c r="O58" s="77">
        <f>E58/E57</f>
        <v>0.829724773851621</v>
      </c>
      <c r="P58" s="77">
        <f>F58/F57</f>
        <v>0.6888245461625868</v>
      </c>
      <c r="Q58" s="77">
        <f aca="true" t="shared" si="57" ref="Q58:R58">G58/G57</f>
        <v>0.6829503554614996</v>
      </c>
      <c r="R58" s="77">
        <f t="shared" si="57"/>
        <v>0.5944977596909256</v>
      </c>
      <c r="S58" s="77">
        <f>I58/I57</f>
        <v>0.6447513004347446</v>
      </c>
      <c r="T58" s="77">
        <f>J58/J57</f>
        <v>0.6349273270976042</v>
      </c>
      <c r="U58" s="327">
        <f>K58/K57</f>
        <v>0.6782520062807923</v>
      </c>
      <c r="W58" s="107">
        <f t="shared" si="53"/>
        <v>0.2372017880735766</v>
      </c>
      <c r="X58" s="104">
        <f t="shared" si="54"/>
        <v>4.332467918318805</v>
      </c>
    </row>
    <row r="59" spans="1:24" ht="20.1" customHeight="1" thickBot="1">
      <c r="A59" s="24"/>
      <c r="B59" t="s">
        <v>92</v>
      </c>
      <c r="C59" s="10">
        <v>17624</v>
      </c>
      <c r="D59" s="11">
        <v>109455</v>
      </c>
      <c r="E59" s="11">
        <v>292045</v>
      </c>
      <c r="F59" s="11">
        <v>588514</v>
      </c>
      <c r="G59" s="11">
        <v>316861</v>
      </c>
      <c r="H59" s="11">
        <v>354132</v>
      </c>
      <c r="I59" s="12">
        <v>556393</v>
      </c>
      <c r="J59" s="11">
        <v>419965</v>
      </c>
      <c r="K59" s="162">
        <v>428670</v>
      </c>
      <c r="M59" s="77">
        <f>C59/C57</f>
        <v>0.009158374295024993</v>
      </c>
      <c r="N59" s="77">
        <f>D59/D57</f>
        <v>0.03753732126432406</v>
      </c>
      <c r="O59" s="77">
        <f>E59/E57</f>
        <v>0.17027522614837898</v>
      </c>
      <c r="P59" s="77">
        <f>F59/F57</f>
        <v>0.31117545383741324</v>
      </c>
      <c r="Q59" s="77">
        <f aca="true" t="shared" si="58" ref="Q59:R59">G59/G57</f>
        <v>0.31704964453850043</v>
      </c>
      <c r="R59" s="77">
        <f t="shared" si="58"/>
        <v>0.4055022403090745</v>
      </c>
      <c r="S59" s="77">
        <f>I59/I57</f>
        <v>0.3552486995652554</v>
      </c>
      <c r="T59" s="77">
        <f>J59/J57</f>
        <v>0.36507267290239576</v>
      </c>
      <c r="U59" s="327">
        <f>K59/K57</f>
        <v>0.32174799371920776</v>
      </c>
      <c r="W59" s="105">
        <f t="shared" si="53"/>
        <v>0.020727917802674033</v>
      </c>
      <c r="X59" s="104">
        <f t="shared" si="54"/>
        <v>-4.3324679183188</v>
      </c>
    </row>
    <row r="60" spans="1:24" ht="20.1" customHeight="1" thickBot="1">
      <c r="A60" s="5" t="s">
        <v>15</v>
      </c>
      <c r="B60" s="6"/>
      <c r="C60" s="13">
        <v>45568148</v>
      </c>
      <c r="D60" s="14">
        <v>61332118</v>
      </c>
      <c r="E60" s="14">
        <v>64429780</v>
      </c>
      <c r="F60" s="14">
        <v>74767147</v>
      </c>
      <c r="G60" s="14">
        <v>44240397</v>
      </c>
      <c r="H60" s="14">
        <v>46476357</v>
      </c>
      <c r="I60" s="15">
        <v>83871965</v>
      </c>
      <c r="J60" s="14">
        <v>62226682</v>
      </c>
      <c r="K60" s="161">
        <v>66646187</v>
      </c>
      <c r="M60" s="135">
        <f>C60/C92</f>
        <v>0.181161391503253</v>
      </c>
      <c r="N60" s="135">
        <f>D60/D92</f>
        <v>0.21262549614903734</v>
      </c>
      <c r="O60" s="135">
        <f>E60/E92</f>
        <v>0.2052322770015645</v>
      </c>
      <c r="P60" s="135">
        <f>F60/F92</f>
        <v>0.21284776861279647</v>
      </c>
      <c r="Q60" s="135">
        <f aca="true" t="shared" si="59" ref="Q60:R60">G60/G92</f>
        <v>0.23652943917411076</v>
      </c>
      <c r="R60" s="135">
        <f t="shared" si="59"/>
        <v>0.24769105384048862</v>
      </c>
      <c r="S60" s="135">
        <f>I60/I92</f>
        <v>0.24739245261095777</v>
      </c>
      <c r="T60" s="135">
        <f>J60/J92</f>
        <v>0.24694048611011102</v>
      </c>
      <c r="U60" s="326">
        <f>K60/K92</f>
        <v>0.23634874897404057</v>
      </c>
      <c r="W60" s="102">
        <f t="shared" si="53"/>
        <v>0.07102266837881538</v>
      </c>
      <c r="X60" s="101">
        <f t="shared" si="54"/>
        <v>-1.059173713607045</v>
      </c>
    </row>
    <row r="61" spans="1:24" ht="20.1" customHeight="1">
      <c r="A61" s="24"/>
      <c r="B61" t="s">
        <v>91</v>
      </c>
      <c r="C61" s="10">
        <v>4042105</v>
      </c>
      <c r="D61" s="11">
        <v>3394621</v>
      </c>
      <c r="E61" s="11">
        <v>2829257</v>
      </c>
      <c r="F61" s="11">
        <v>1593305</v>
      </c>
      <c r="G61" s="11">
        <v>712835</v>
      </c>
      <c r="H61" s="11">
        <v>1006075</v>
      </c>
      <c r="I61" s="12">
        <v>1984121</v>
      </c>
      <c r="J61" s="11">
        <v>1465208</v>
      </c>
      <c r="K61" s="162">
        <v>1533089</v>
      </c>
      <c r="M61" s="77">
        <f>C61/C60</f>
        <v>0.08870461446008295</v>
      </c>
      <c r="N61" s="77">
        <f>D61/D60</f>
        <v>0.05534817825792352</v>
      </c>
      <c r="O61" s="77">
        <f>E61/E60</f>
        <v>0.0439122561026904</v>
      </c>
      <c r="P61" s="77">
        <f>F61/F60</f>
        <v>0.021310228675704316</v>
      </c>
      <c r="Q61" s="77">
        <f aca="true" t="shared" si="60" ref="Q61:R61">G61/G60</f>
        <v>0.016112762279235422</v>
      </c>
      <c r="R61" s="77">
        <f t="shared" si="60"/>
        <v>0.021647027971663096</v>
      </c>
      <c r="S61" s="77">
        <f>I61/I60</f>
        <v>0.023656546022261433</v>
      </c>
      <c r="T61" s="77">
        <f>J61/J60</f>
        <v>0.02354629803337417</v>
      </c>
      <c r="U61" s="327">
        <f>K61/K60</f>
        <v>0.023003401529932986</v>
      </c>
      <c r="W61" s="107">
        <f t="shared" si="53"/>
        <v>0.0463285758745516</v>
      </c>
      <c r="X61" s="104">
        <f t="shared" si="54"/>
        <v>-0.05428965034411856</v>
      </c>
    </row>
    <row r="62" spans="1:24" ht="20.1" customHeight="1" thickBot="1">
      <c r="A62" s="24"/>
      <c r="B62" t="s">
        <v>92</v>
      </c>
      <c r="C62" s="10">
        <v>41526043</v>
      </c>
      <c r="D62" s="11">
        <v>57937497</v>
      </c>
      <c r="E62" s="11">
        <v>61600523</v>
      </c>
      <c r="F62" s="11">
        <v>73173842</v>
      </c>
      <c r="G62" s="11">
        <v>43527562</v>
      </c>
      <c r="H62" s="11">
        <v>45470282</v>
      </c>
      <c r="I62" s="12">
        <v>81887844</v>
      </c>
      <c r="J62" s="11">
        <v>60761474</v>
      </c>
      <c r="K62" s="162">
        <v>65113098</v>
      </c>
      <c r="M62" s="77">
        <f>C62/C60</f>
        <v>0.9112953855399171</v>
      </c>
      <c r="N62" s="77">
        <f>D62/D60</f>
        <v>0.9446518217420765</v>
      </c>
      <c r="O62" s="77">
        <f>E62/E60</f>
        <v>0.9560877438973095</v>
      </c>
      <c r="P62" s="77">
        <f>F62/F60</f>
        <v>0.9786897713242957</v>
      </c>
      <c r="Q62" s="77">
        <f aca="true" t="shared" si="61" ref="Q62:R62">G62/G60</f>
        <v>0.9838872377207646</v>
      </c>
      <c r="R62" s="77">
        <f t="shared" si="61"/>
        <v>0.9783529720283369</v>
      </c>
      <c r="S62" s="77">
        <f>I62/I60</f>
        <v>0.9763434539777386</v>
      </c>
      <c r="T62" s="77">
        <f>J62/J60</f>
        <v>0.9764537019666258</v>
      </c>
      <c r="U62" s="327">
        <f>K62/K60</f>
        <v>0.976996598470067</v>
      </c>
      <c r="W62" s="105">
        <f t="shared" si="53"/>
        <v>0.07161814408913121</v>
      </c>
      <c r="X62" s="104">
        <f t="shared" si="54"/>
        <v>0.054289650344119256</v>
      </c>
    </row>
    <row r="63" spans="1:24" ht="20.1" customHeight="1" thickBot="1">
      <c r="A63" s="5" t="s">
        <v>8</v>
      </c>
      <c r="B63" s="6"/>
      <c r="C63" s="13">
        <v>253854</v>
      </c>
      <c r="D63" s="14">
        <v>145443</v>
      </c>
      <c r="E63" s="14">
        <v>425755</v>
      </c>
      <c r="F63" s="14">
        <v>319658</v>
      </c>
      <c r="G63" s="14">
        <v>70775</v>
      </c>
      <c r="H63" s="14"/>
      <c r="I63" s="15"/>
      <c r="J63" s="14"/>
      <c r="K63" s="161"/>
      <c r="M63" s="135">
        <f>C63/C92</f>
        <v>0.0010092256520643935</v>
      </c>
      <c r="N63" s="135">
        <f>D63/D92</f>
        <v>0.0005042201548690106</v>
      </c>
      <c r="O63" s="135">
        <f>E63/E92</f>
        <v>0.0013561844863477896</v>
      </c>
      <c r="P63" s="135">
        <f>F63/F92</f>
        <v>0.0009100051927784444</v>
      </c>
      <c r="Q63" s="135">
        <f aca="true" t="shared" si="62" ref="Q63:R63">G63/G92</f>
        <v>0.00037839558848325183</v>
      </c>
      <c r="R63" s="135">
        <f t="shared" si="62"/>
        <v>0</v>
      </c>
      <c r="S63" s="135">
        <f>I63/I92</f>
        <v>0</v>
      </c>
      <c r="T63" s="135">
        <f>J63/J92</f>
        <v>0</v>
      </c>
      <c r="U63" s="326">
        <f>K63/K92</f>
        <v>0</v>
      </c>
      <c r="W63" s="102"/>
      <c r="X63" s="101">
        <f t="shared" si="54"/>
        <v>0</v>
      </c>
    </row>
    <row r="64" spans="1:24" ht="20.1" customHeight="1" thickBot="1">
      <c r="A64" s="24"/>
      <c r="B64" t="s">
        <v>91</v>
      </c>
      <c r="C64" s="10">
        <v>253854</v>
      </c>
      <c r="D64" s="11">
        <v>145443</v>
      </c>
      <c r="E64" s="11">
        <v>425755</v>
      </c>
      <c r="F64" s="11">
        <v>319658</v>
      </c>
      <c r="G64" s="11">
        <v>70775</v>
      </c>
      <c r="H64" s="11"/>
      <c r="I64" s="12"/>
      <c r="J64" s="11"/>
      <c r="K64" s="162"/>
      <c r="M64" s="77">
        <f>C64/C63</f>
        <v>1</v>
      </c>
      <c r="N64" s="77">
        <f>D64/D63</f>
        <v>1</v>
      </c>
      <c r="O64" s="77">
        <f>E64/E63</f>
        <v>1</v>
      </c>
      <c r="P64" s="77">
        <f>F64/F63</f>
        <v>1</v>
      </c>
      <c r="Q64" s="77">
        <f aca="true" t="shared" si="63" ref="Q64">G64/G63</f>
        <v>1</v>
      </c>
      <c r="R64" s="77"/>
      <c r="S64" s="77"/>
      <c r="T64" s="77"/>
      <c r="U64" s="327"/>
      <c r="W64" s="155"/>
      <c r="X64" s="104">
        <f t="shared" si="54"/>
        <v>0</v>
      </c>
    </row>
    <row r="65" spans="1:24" ht="20.1" customHeight="1" thickBot="1">
      <c r="A65" s="5" t="s">
        <v>16</v>
      </c>
      <c r="B65" s="6"/>
      <c r="C65" s="13">
        <v>297926</v>
      </c>
      <c r="D65" s="14">
        <v>132592</v>
      </c>
      <c r="E65" s="14">
        <v>130092</v>
      </c>
      <c r="F65" s="14">
        <v>197628</v>
      </c>
      <c r="G65" s="14">
        <v>411712</v>
      </c>
      <c r="H65" s="14">
        <v>184114</v>
      </c>
      <c r="I65" s="15">
        <v>275503</v>
      </c>
      <c r="J65" s="14">
        <v>195205</v>
      </c>
      <c r="K65" s="161">
        <v>200908</v>
      </c>
      <c r="M65" s="135">
        <f>C65/C92</f>
        <v>0.0011844389358329453</v>
      </c>
      <c r="N65" s="135">
        <f>D65/D92</f>
        <v>0.00045966845275738165</v>
      </c>
      <c r="O65" s="135">
        <f>E65/E92</f>
        <v>0.00041439032353808326</v>
      </c>
      <c r="P65" s="135">
        <f>F65/F92</f>
        <v>0.000562609120492584</v>
      </c>
      <c r="Q65" s="135">
        <f aca="true" t="shared" si="64" ref="Q65:R65">G65/G92</f>
        <v>0.002201201052993523</v>
      </c>
      <c r="R65" s="135">
        <f t="shared" si="64"/>
        <v>0.000981216980642173</v>
      </c>
      <c r="S65" s="135">
        <f>I65/I92</f>
        <v>0.0008126358178406419</v>
      </c>
      <c r="T65" s="135">
        <f>J65/J92</f>
        <v>0.000774651902396535</v>
      </c>
      <c r="U65" s="326">
        <f>K65/K92</f>
        <v>0.0007124841884634231</v>
      </c>
      <c r="W65" s="102">
        <f t="shared" si="53"/>
        <v>0.029215440178274123</v>
      </c>
      <c r="X65" s="101">
        <f t="shared" si="54"/>
        <v>-0.006216771393311187</v>
      </c>
    </row>
    <row r="66" spans="1:24" ht="20.1" customHeight="1">
      <c r="A66" s="24"/>
      <c r="B66" t="s">
        <v>91</v>
      </c>
      <c r="C66" s="10">
        <v>294731</v>
      </c>
      <c r="D66" s="11">
        <v>116660</v>
      </c>
      <c r="E66" s="11">
        <v>81543</v>
      </c>
      <c r="F66" s="11">
        <v>149470</v>
      </c>
      <c r="G66" s="11">
        <v>193943</v>
      </c>
      <c r="H66" s="11">
        <v>143750</v>
      </c>
      <c r="I66" s="12">
        <v>248959</v>
      </c>
      <c r="J66" s="11">
        <v>181299</v>
      </c>
      <c r="K66" s="162">
        <v>177081</v>
      </c>
      <c r="M66" s="77">
        <f>C66/C65</f>
        <v>0.9892758604485677</v>
      </c>
      <c r="N66" s="77">
        <f>D66/D65</f>
        <v>0.8798419210812115</v>
      </c>
      <c r="O66" s="77">
        <f>E66/E65</f>
        <v>0.6268102573563324</v>
      </c>
      <c r="P66" s="77">
        <f>F66/F65</f>
        <v>0.7563199546622948</v>
      </c>
      <c r="Q66" s="77">
        <f aca="true" t="shared" si="65" ref="Q66:R66">G66/G65</f>
        <v>0.47106472485621015</v>
      </c>
      <c r="R66" s="77">
        <f t="shared" si="65"/>
        <v>0.7807662643796778</v>
      </c>
      <c r="S66" s="77">
        <f>I66/I65</f>
        <v>0.903652591804808</v>
      </c>
      <c r="T66" s="77">
        <f>J66/J65</f>
        <v>0.9287620706436823</v>
      </c>
      <c r="U66" s="327">
        <f>K66/K65</f>
        <v>0.8814034284349055</v>
      </c>
      <c r="W66" s="107">
        <f t="shared" si="53"/>
        <v>-0.023265434448066453</v>
      </c>
      <c r="X66" s="104">
        <f t="shared" si="54"/>
        <v>-4.7358642208776836</v>
      </c>
    </row>
    <row r="67" spans="1:24" ht="20.1" customHeight="1" thickBot="1">
      <c r="A67" s="24"/>
      <c r="B67" t="s">
        <v>92</v>
      </c>
      <c r="C67" s="10">
        <v>3195</v>
      </c>
      <c r="D67" s="11">
        <v>15932</v>
      </c>
      <c r="E67" s="11">
        <v>48549</v>
      </c>
      <c r="F67" s="11">
        <v>48158</v>
      </c>
      <c r="G67" s="11">
        <v>217769</v>
      </c>
      <c r="H67" s="11">
        <v>40364</v>
      </c>
      <c r="I67" s="12">
        <v>26544</v>
      </c>
      <c r="J67" s="11">
        <v>13906</v>
      </c>
      <c r="K67" s="162">
        <v>23827</v>
      </c>
      <c r="M67" s="77">
        <f>C67/C65</f>
        <v>0.010724139551432236</v>
      </c>
      <c r="N67" s="77">
        <f>D67/D65</f>
        <v>0.12015807891878846</v>
      </c>
      <c r="O67" s="77">
        <f>E67/E65</f>
        <v>0.37318974264366755</v>
      </c>
      <c r="P67" s="77">
        <f>F67/F65</f>
        <v>0.24368004533770518</v>
      </c>
      <c r="Q67" s="77">
        <f aca="true" t="shared" si="66" ref="Q67:R67">G67/G65</f>
        <v>0.5289352751437898</v>
      </c>
      <c r="R67" s="77">
        <f t="shared" si="66"/>
        <v>0.2192337356203222</v>
      </c>
      <c r="S67" s="77">
        <f>I67/I65</f>
        <v>0.09634740819519207</v>
      </c>
      <c r="T67" s="77">
        <f>J67/J65</f>
        <v>0.07123792935631772</v>
      </c>
      <c r="U67" s="327">
        <f>K67/K65</f>
        <v>0.11859657156509447</v>
      </c>
      <c r="W67" s="105">
        <f t="shared" si="53"/>
        <v>0.7134330504818064</v>
      </c>
      <c r="X67" s="104">
        <f t="shared" si="54"/>
        <v>4.735864220877676</v>
      </c>
    </row>
    <row r="68" spans="1:24" ht="20.1" customHeight="1" thickBot="1">
      <c r="A68" s="5" t="s">
        <v>19</v>
      </c>
      <c r="B68" s="6"/>
      <c r="C68" s="13">
        <v>450437</v>
      </c>
      <c r="D68" s="14">
        <v>664202</v>
      </c>
      <c r="E68" s="14">
        <v>1193621</v>
      </c>
      <c r="F68" s="14">
        <v>878489</v>
      </c>
      <c r="G68" s="14">
        <v>374089</v>
      </c>
      <c r="H68" s="14">
        <v>524405</v>
      </c>
      <c r="I68" s="15">
        <v>1050046</v>
      </c>
      <c r="J68" s="14">
        <v>817337</v>
      </c>
      <c r="K68" s="161">
        <v>734618</v>
      </c>
      <c r="M68" s="135">
        <f>C68/C92</f>
        <v>0.0017907638841181514</v>
      </c>
      <c r="N68" s="135">
        <f>D68/D92</f>
        <v>0.0023026480154033305</v>
      </c>
      <c r="O68" s="135">
        <f>E68/E92</f>
        <v>0.0038021169047431852</v>
      </c>
      <c r="P68" s="135">
        <f>F68/F92</f>
        <v>0.0025008901757464005</v>
      </c>
      <c r="Q68" s="135">
        <f aca="true" t="shared" si="67" ref="Q68:R68">G68/G92</f>
        <v>0.0020000512511495756</v>
      </c>
      <c r="R68" s="135">
        <f t="shared" si="67"/>
        <v>0.002794763520067234</v>
      </c>
      <c r="S68" s="135">
        <f>I68/I92</f>
        <v>0.0030972620624105537</v>
      </c>
      <c r="T68" s="135">
        <f>J68/J92</f>
        <v>0.003243521743546921</v>
      </c>
      <c r="U68" s="326">
        <f>K68/K92</f>
        <v>0.0026051909807505076</v>
      </c>
      <c r="W68" s="102">
        <f t="shared" si="53"/>
        <v>-0.10120550030158919</v>
      </c>
      <c r="X68" s="101">
        <f t="shared" si="54"/>
        <v>-0.06383307627964135</v>
      </c>
    </row>
    <row r="69" spans="1:24" ht="20.1" customHeight="1">
      <c r="A69" s="24"/>
      <c r="B69" t="s">
        <v>91</v>
      </c>
      <c r="C69" s="10">
        <v>99201</v>
      </c>
      <c r="D69" s="11">
        <v>72764</v>
      </c>
      <c r="E69" s="11">
        <v>168245</v>
      </c>
      <c r="F69" s="11">
        <v>116918</v>
      </c>
      <c r="G69" s="11">
        <v>93762</v>
      </c>
      <c r="H69" s="11">
        <v>123610</v>
      </c>
      <c r="I69" s="12">
        <v>230492</v>
      </c>
      <c r="J69" s="11">
        <v>164976</v>
      </c>
      <c r="K69" s="162">
        <v>192701</v>
      </c>
      <c r="M69" s="77">
        <f>C69/C68</f>
        <v>0.22023279615129307</v>
      </c>
      <c r="N69" s="77">
        <f>D69/D68</f>
        <v>0.10955101008428159</v>
      </c>
      <c r="O69" s="77">
        <f>E69/E68</f>
        <v>0.14095345172378837</v>
      </c>
      <c r="P69" s="77">
        <f>F69/F68</f>
        <v>0.1330898850184806</v>
      </c>
      <c r="Q69" s="77">
        <f aca="true" t="shared" si="68" ref="Q69:R69">G69/G68</f>
        <v>0.2506408902694279</v>
      </c>
      <c r="R69" s="77">
        <f t="shared" si="68"/>
        <v>0.2357147624450568</v>
      </c>
      <c r="S69" s="77">
        <f>I69/I68</f>
        <v>0.21950657399771056</v>
      </c>
      <c r="T69" s="77">
        <f>J69/J68</f>
        <v>0.20184575028415452</v>
      </c>
      <c r="U69" s="327">
        <f>K69/K68</f>
        <v>0.26231456348741794</v>
      </c>
      <c r="W69" s="107">
        <f t="shared" si="53"/>
        <v>0.16805474735719134</v>
      </c>
      <c r="X69" s="104">
        <f t="shared" si="54"/>
        <v>6.046881320326341</v>
      </c>
    </row>
    <row r="70" spans="1:24" ht="20.1" customHeight="1" thickBot="1">
      <c r="A70" s="24"/>
      <c r="B70" t="s">
        <v>92</v>
      </c>
      <c r="C70" s="10">
        <v>351236</v>
      </c>
      <c r="D70" s="11">
        <v>591438</v>
      </c>
      <c r="E70" s="11">
        <v>1025376</v>
      </c>
      <c r="F70" s="11">
        <v>761571</v>
      </c>
      <c r="G70" s="11">
        <v>280327</v>
      </c>
      <c r="H70" s="11">
        <v>400795</v>
      </c>
      <c r="I70" s="12">
        <v>819554</v>
      </c>
      <c r="J70" s="11">
        <v>652361</v>
      </c>
      <c r="K70" s="162">
        <v>541917</v>
      </c>
      <c r="M70" s="77">
        <f>C70/C68</f>
        <v>0.7797672038487069</v>
      </c>
      <c r="N70" s="77">
        <f>D70/D68</f>
        <v>0.8904489899157184</v>
      </c>
      <c r="O70" s="77">
        <f>E70/E68</f>
        <v>0.8590465482762116</v>
      </c>
      <c r="P70" s="77">
        <f>F70/F68</f>
        <v>0.8669101149815194</v>
      </c>
      <c r="Q70" s="77">
        <f aca="true" t="shared" si="69" ref="Q70:R70">G70/G68</f>
        <v>0.7493591097305722</v>
      </c>
      <c r="R70" s="77">
        <f t="shared" si="69"/>
        <v>0.7642852375549433</v>
      </c>
      <c r="S70" s="77">
        <f>I70/I68</f>
        <v>0.7804934260022894</v>
      </c>
      <c r="T70" s="77">
        <f>J70/J68</f>
        <v>0.7981542497158455</v>
      </c>
      <c r="U70" s="327">
        <f>K70/K68</f>
        <v>0.737685436512582</v>
      </c>
      <c r="W70" s="105">
        <f t="shared" si="53"/>
        <v>-0.16929890045542267</v>
      </c>
      <c r="X70" s="104">
        <f t="shared" si="54"/>
        <v>-6.046881320326348</v>
      </c>
    </row>
    <row r="71" spans="1:24" ht="20.1" customHeight="1" thickBot="1">
      <c r="A71" s="5" t="s">
        <v>20</v>
      </c>
      <c r="B71" s="6"/>
      <c r="C71" s="13">
        <v>22521987</v>
      </c>
      <c r="D71" s="14">
        <v>17563156</v>
      </c>
      <c r="E71" s="14">
        <v>16636857</v>
      </c>
      <c r="F71" s="14">
        <v>17822821</v>
      </c>
      <c r="G71" s="14">
        <v>9399875</v>
      </c>
      <c r="H71" s="14">
        <v>8088937</v>
      </c>
      <c r="I71" s="15">
        <v>18764035</v>
      </c>
      <c r="J71" s="14">
        <v>13730116</v>
      </c>
      <c r="K71" s="161">
        <v>16219748</v>
      </c>
      <c r="M71" s="135">
        <f>C71/C92</f>
        <v>0.0895387388650988</v>
      </c>
      <c r="N71" s="135">
        <f>D71/D92</f>
        <v>0.0608877514786452</v>
      </c>
      <c r="O71" s="135">
        <f>E71/E92</f>
        <v>0.052994438973086935</v>
      </c>
      <c r="P71" s="135">
        <f>F71/F92</f>
        <v>0.050738162848922</v>
      </c>
      <c r="Q71" s="135">
        <f aca="true" t="shared" si="70" ref="Q71:R71">G71/G92</f>
        <v>0.05025604001828339</v>
      </c>
      <c r="R71" s="135">
        <f t="shared" si="70"/>
        <v>0.04310917333687148</v>
      </c>
      <c r="S71" s="135">
        <f>I71/I92</f>
        <v>0.05534722644840684</v>
      </c>
      <c r="T71" s="135">
        <f>J71/J92</f>
        <v>0.05448661909031584</v>
      </c>
      <c r="U71" s="326">
        <f>K71/K92</f>
        <v>0.05752042721475119</v>
      </c>
      <c r="W71" s="102">
        <f t="shared" si="53"/>
        <v>0.18132636315672787</v>
      </c>
      <c r="X71" s="101">
        <f t="shared" si="54"/>
        <v>0.303380812443535</v>
      </c>
    </row>
    <row r="72" spans="1:24" ht="20.1" customHeight="1">
      <c r="A72" s="24"/>
      <c r="B72" t="s">
        <v>91</v>
      </c>
      <c r="C72" s="10">
        <v>2470578</v>
      </c>
      <c r="D72" s="11">
        <v>917698</v>
      </c>
      <c r="E72" s="11">
        <v>2916149</v>
      </c>
      <c r="F72" s="11">
        <v>3485556</v>
      </c>
      <c r="G72" s="11">
        <v>1852665</v>
      </c>
      <c r="H72" s="11">
        <v>1629323</v>
      </c>
      <c r="I72" s="12">
        <v>2288650</v>
      </c>
      <c r="J72" s="11">
        <v>1827967</v>
      </c>
      <c r="K72" s="162">
        <v>1528845</v>
      </c>
      <c r="M72" s="77">
        <f>C72/C71</f>
        <v>0.109696271470186</v>
      </c>
      <c r="N72" s="77">
        <f>D72/D71</f>
        <v>0.05225131519642597</v>
      </c>
      <c r="O72" s="77">
        <f>E72/E71</f>
        <v>0.1752824466784802</v>
      </c>
      <c r="P72" s="77">
        <f>F72/F71</f>
        <v>0.195567020507023</v>
      </c>
      <c r="Q72" s="77">
        <f aca="true" t="shared" si="71" ref="Q72:R72">G72/G71</f>
        <v>0.1970946422159869</v>
      </c>
      <c r="R72" s="77">
        <f t="shared" si="71"/>
        <v>0.201426095913468</v>
      </c>
      <c r="S72" s="77">
        <f>I72/I71</f>
        <v>0.12197003469669504</v>
      </c>
      <c r="T72" s="77">
        <f>J72/J71</f>
        <v>0.13313558312253151</v>
      </c>
      <c r="U72" s="327">
        <f>K72/K71</f>
        <v>0.09425824618236979</v>
      </c>
      <c r="W72" s="107">
        <f t="shared" si="53"/>
        <v>-0.16363643326165078</v>
      </c>
      <c r="X72" s="104">
        <f t="shared" si="54"/>
        <v>-3.8877336940161724</v>
      </c>
    </row>
    <row r="73" spans="1:24" ht="20.1" customHeight="1" thickBot="1">
      <c r="A73" s="24"/>
      <c r="B73" t="s">
        <v>92</v>
      </c>
      <c r="C73" s="10">
        <v>20051409</v>
      </c>
      <c r="D73" s="11">
        <v>16645458</v>
      </c>
      <c r="E73" s="11">
        <v>13720708</v>
      </c>
      <c r="F73" s="11">
        <v>14337265</v>
      </c>
      <c r="G73" s="11">
        <v>7547210</v>
      </c>
      <c r="H73" s="11">
        <v>6459614</v>
      </c>
      <c r="I73" s="12">
        <v>16475385</v>
      </c>
      <c r="J73" s="11">
        <v>11902149</v>
      </c>
      <c r="K73" s="162">
        <v>14690903</v>
      </c>
      <c r="M73" s="77">
        <f>C73/C71</f>
        <v>0.890303728529814</v>
      </c>
      <c r="N73" s="77">
        <f>D73/D71</f>
        <v>0.947748684803574</v>
      </c>
      <c r="O73" s="77">
        <f>E73/E71</f>
        <v>0.8247175533215199</v>
      </c>
      <c r="P73" s="77">
        <f>F73/F71</f>
        <v>0.804432979492977</v>
      </c>
      <c r="Q73" s="77">
        <f aca="true" t="shared" si="72" ref="Q73:R73">G73/G71</f>
        <v>0.8029053577840131</v>
      </c>
      <c r="R73" s="77">
        <f t="shared" si="72"/>
        <v>0.7985739040865321</v>
      </c>
      <c r="S73" s="77">
        <f>I73/I71</f>
        <v>0.878029965303305</v>
      </c>
      <c r="T73" s="77">
        <f>J73/J71</f>
        <v>0.8668644168774685</v>
      </c>
      <c r="U73" s="327">
        <f>K73/K71</f>
        <v>0.9057417538176302</v>
      </c>
      <c r="W73" s="105">
        <f t="shared" si="53"/>
        <v>0.2343067625854793</v>
      </c>
      <c r="X73" s="104">
        <f t="shared" si="54"/>
        <v>3.887733694016171</v>
      </c>
    </row>
    <row r="74" spans="1:24" ht="20.1" customHeight="1" thickBot="1">
      <c r="A74" s="5" t="s">
        <v>86</v>
      </c>
      <c r="B74" s="6"/>
      <c r="C74" s="13">
        <v>1028353</v>
      </c>
      <c r="D74" s="14">
        <v>1315033</v>
      </c>
      <c r="E74" s="14">
        <v>2781088</v>
      </c>
      <c r="F74" s="14">
        <v>4402111</v>
      </c>
      <c r="G74" s="14">
        <v>3599184</v>
      </c>
      <c r="H74" s="14">
        <v>2897116</v>
      </c>
      <c r="I74" s="15">
        <v>4071372</v>
      </c>
      <c r="J74" s="14">
        <v>3057339</v>
      </c>
      <c r="K74" s="161">
        <v>3704900</v>
      </c>
      <c r="M74" s="135">
        <f>C74/C92</f>
        <v>0.004088335133491595</v>
      </c>
      <c r="N74" s="135">
        <f>D74/D92</f>
        <v>0.00455894159854967</v>
      </c>
      <c r="O74" s="135">
        <f>E74/E92</f>
        <v>0.00885877652820989</v>
      </c>
      <c r="P74" s="135">
        <f>F74/F92</f>
        <v>0.012531968132150958</v>
      </c>
      <c r="Q74" s="135">
        <f aca="true" t="shared" si="73" ref="Q74:R74">G74/G92</f>
        <v>0.01924288728702938</v>
      </c>
      <c r="R74" s="135">
        <f t="shared" si="73"/>
        <v>0.015439887320302256</v>
      </c>
      <c r="S74" s="135">
        <f>I74/I92</f>
        <v>0.01200909868478198</v>
      </c>
      <c r="T74" s="135">
        <f>J74/J92</f>
        <v>0.012132750045445147</v>
      </c>
      <c r="U74" s="326">
        <f>K74/K92</f>
        <v>0.0131387633635203</v>
      </c>
      <c r="W74" s="102">
        <f t="shared" si="53"/>
        <v>0.21180542949277134</v>
      </c>
      <c r="X74" s="101">
        <f t="shared" si="54"/>
        <v>0.1006013318075153</v>
      </c>
    </row>
    <row r="75" spans="1:24" ht="20.1" customHeight="1">
      <c r="A75" s="24"/>
      <c r="B75" t="s">
        <v>91</v>
      </c>
      <c r="C75" s="10">
        <v>25704</v>
      </c>
      <c r="D75" s="11">
        <v>77753</v>
      </c>
      <c r="E75" s="11">
        <v>1221353</v>
      </c>
      <c r="F75" s="11">
        <v>676255</v>
      </c>
      <c r="G75" s="11">
        <v>307849</v>
      </c>
      <c r="H75" s="11">
        <v>223838</v>
      </c>
      <c r="I75" s="12">
        <v>231986</v>
      </c>
      <c r="J75" s="11">
        <v>178165</v>
      </c>
      <c r="K75" s="162">
        <v>120292</v>
      </c>
      <c r="M75" s="77">
        <f>C75/C74</f>
        <v>0.02499530803138611</v>
      </c>
      <c r="N75" s="77">
        <f>D75/D74</f>
        <v>0.05912627287680233</v>
      </c>
      <c r="O75" s="77">
        <f>E75/E74</f>
        <v>0.43916373735746583</v>
      </c>
      <c r="P75" s="77">
        <f>F75/F74</f>
        <v>0.1536206152002982</v>
      </c>
      <c r="Q75" s="77">
        <f aca="true" t="shared" si="74" ref="Q75:R75">G75/G74</f>
        <v>0.08553299859079169</v>
      </c>
      <c r="R75" s="77">
        <f t="shared" si="74"/>
        <v>0.07726235331964616</v>
      </c>
      <c r="S75" s="77">
        <f>I75/I74</f>
        <v>0.056979809263314675</v>
      </c>
      <c r="T75" s="77">
        <f>J75/J74</f>
        <v>0.058274532199406086</v>
      </c>
      <c r="U75" s="327">
        <f>K75/K74</f>
        <v>0.03246835272207077</v>
      </c>
      <c r="W75" s="107">
        <f t="shared" si="53"/>
        <v>-0.3248281087755732</v>
      </c>
      <c r="X75" s="104">
        <f t="shared" si="54"/>
        <v>-2.5806179477335314</v>
      </c>
    </row>
    <row r="76" spans="1:24" ht="20.1" customHeight="1" thickBot="1">
      <c r="A76" s="24"/>
      <c r="B76" t="s">
        <v>92</v>
      </c>
      <c r="C76" s="10">
        <v>1002649</v>
      </c>
      <c r="D76" s="11">
        <v>1237280</v>
      </c>
      <c r="E76" s="11">
        <v>1559735</v>
      </c>
      <c r="F76" s="11">
        <v>3725856</v>
      </c>
      <c r="G76" s="11">
        <v>3291335</v>
      </c>
      <c r="H76" s="11">
        <v>2673278</v>
      </c>
      <c r="I76" s="12">
        <v>3839386</v>
      </c>
      <c r="J76" s="11">
        <v>2879174</v>
      </c>
      <c r="K76" s="162">
        <v>3584608</v>
      </c>
      <c r="M76" s="77">
        <f>C76/C74</f>
        <v>0.975004691968614</v>
      </c>
      <c r="N76" s="77">
        <f>D76/D74</f>
        <v>0.9408737271231977</v>
      </c>
      <c r="O76" s="77">
        <f>E76/E74</f>
        <v>0.5608362626425342</v>
      </c>
      <c r="P76" s="77">
        <f>F76/F74</f>
        <v>0.8463793847997018</v>
      </c>
      <c r="Q76" s="77">
        <f aca="true" t="shared" si="75" ref="Q76:R76">G76/G74</f>
        <v>0.9144670014092083</v>
      </c>
      <c r="R76" s="77">
        <f t="shared" si="75"/>
        <v>0.9227376466803539</v>
      </c>
      <c r="S76" s="77">
        <f>I76/I74</f>
        <v>0.9430201907366853</v>
      </c>
      <c r="T76" s="77">
        <f>J76/J74</f>
        <v>0.941725467800594</v>
      </c>
      <c r="U76" s="327">
        <f>K76/K74</f>
        <v>0.9675316472779292</v>
      </c>
      <c r="W76" s="105">
        <f t="shared" si="53"/>
        <v>0.2450126320951773</v>
      </c>
      <c r="X76" s="104">
        <f t="shared" si="54"/>
        <v>2.580617947733521</v>
      </c>
    </row>
    <row r="77" spans="1:24" ht="20.1" customHeight="1" thickBot="1">
      <c r="A77" s="5" t="s">
        <v>9</v>
      </c>
      <c r="B77" s="6"/>
      <c r="C77" s="13">
        <v>7851825</v>
      </c>
      <c r="D77" s="14">
        <v>8951873</v>
      </c>
      <c r="E77" s="14">
        <v>10247540</v>
      </c>
      <c r="F77" s="14">
        <v>8485256</v>
      </c>
      <c r="G77" s="14">
        <v>3393417</v>
      </c>
      <c r="H77" s="14">
        <v>7405766</v>
      </c>
      <c r="I77" s="15">
        <v>15105832</v>
      </c>
      <c r="J77" s="14">
        <v>11247264</v>
      </c>
      <c r="K77" s="161">
        <v>10195027</v>
      </c>
      <c r="M77" s="135">
        <f>C77/C92</f>
        <v>0.03121582959307518</v>
      </c>
      <c r="N77" s="135">
        <f>D77/D92</f>
        <v>0.03103425252798495</v>
      </c>
      <c r="O77" s="135">
        <f>E77/E92</f>
        <v>0.032642141069930894</v>
      </c>
      <c r="P77" s="135">
        <f>F77/F92</f>
        <v>0.02415590106318144</v>
      </c>
      <c r="Q77" s="135">
        <f aca="true" t="shared" si="76" ref="Q77:R77">G77/G92</f>
        <v>0.01814276259532421</v>
      </c>
      <c r="R77" s="135">
        <f t="shared" si="76"/>
        <v>0.039468282443825366</v>
      </c>
      <c r="S77" s="135">
        <f>I77/I92</f>
        <v>0.044556829295809265</v>
      </c>
      <c r="T77" s="135">
        <f>J77/J92</f>
        <v>0.04463366437517513</v>
      </c>
      <c r="U77" s="326">
        <f>K77/K92</f>
        <v>0.03615483474255723</v>
      </c>
      <c r="W77" s="102">
        <f t="shared" si="53"/>
        <v>-0.09355493033683569</v>
      </c>
      <c r="X77" s="101">
        <f t="shared" si="54"/>
        <v>-0.8478829632617902</v>
      </c>
    </row>
    <row r="78" spans="1:24" ht="20.1" customHeight="1">
      <c r="A78" s="24"/>
      <c r="B78" t="s">
        <v>91</v>
      </c>
      <c r="C78" s="10">
        <v>6139353</v>
      </c>
      <c r="D78" s="11">
        <v>7845497</v>
      </c>
      <c r="E78" s="11">
        <v>8965090</v>
      </c>
      <c r="F78" s="11">
        <v>6764909</v>
      </c>
      <c r="G78" s="11">
        <v>2835813</v>
      </c>
      <c r="H78" s="11">
        <v>5404456</v>
      </c>
      <c r="I78" s="12">
        <v>12015461</v>
      </c>
      <c r="J78" s="11">
        <v>9012742</v>
      </c>
      <c r="K78" s="162">
        <v>7533615</v>
      </c>
      <c r="M78" s="77">
        <f>C78/C77</f>
        <v>0.7819014050873523</v>
      </c>
      <c r="N78" s="77">
        <f>D78/D77</f>
        <v>0.8764084343019611</v>
      </c>
      <c r="O78" s="77">
        <f>E78/E77</f>
        <v>0.8748528915232339</v>
      </c>
      <c r="P78" s="77">
        <f>F78/F77</f>
        <v>0.7972545554312092</v>
      </c>
      <c r="Q78" s="77">
        <f aca="true" t="shared" si="77" ref="Q78:R78">G78/G77</f>
        <v>0.8356806723134822</v>
      </c>
      <c r="R78" s="77">
        <f t="shared" si="77"/>
        <v>0.7297632682426098</v>
      </c>
      <c r="S78" s="77">
        <f>I78/I77</f>
        <v>0.7954186833270752</v>
      </c>
      <c r="T78" s="77">
        <f>J78/J77</f>
        <v>0.8013275050714556</v>
      </c>
      <c r="U78" s="327">
        <f>K78/K77</f>
        <v>0.7389499802207488</v>
      </c>
      <c r="W78" s="107">
        <f t="shared" si="53"/>
        <v>-0.16411509394144425</v>
      </c>
      <c r="X78" s="104">
        <f t="shared" si="54"/>
        <v>-6.23775248507068</v>
      </c>
    </row>
    <row r="79" spans="1:24" ht="20.1" customHeight="1" thickBot="1">
      <c r="A79" s="24"/>
      <c r="B79" t="s">
        <v>92</v>
      </c>
      <c r="C79" s="10">
        <v>1712472</v>
      </c>
      <c r="D79" s="11">
        <v>1106376</v>
      </c>
      <c r="E79" s="11">
        <v>1282450</v>
      </c>
      <c r="F79" s="11">
        <v>1720347</v>
      </c>
      <c r="G79" s="11">
        <v>557604</v>
      </c>
      <c r="H79" s="11">
        <v>2001310</v>
      </c>
      <c r="I79" s="12">
        <v>3090371</v>
      </c>
      <c r="J79" s="11">
        <v>2234522</v>
      </c>
      <c r="K79" s="162">
        <v>2661412</v>
      </c>
      <c r="M79" s="77">
        <f>C79/C77</f>
        <v>0.2180985949126477</v>
      </c>
      <c r="N79" s="77">
        <f>D79/D77</f>
        <v>0.12359156569803884</v>
      </c>
      <c r="O79" s="77">
        <f>E79/E77</f>
        <v>0.12514710847676613</v>
      </c>
      <c r="P79" s="77">
        <f>F79/F77</f>
        <v>0.20274544456879084</v>
      </c>
      <c r="Q79" s="77">
        <f aca="true" t="shared" si="78" ref="Q79:R79">G79/G77</f>
        <v>0.16431932768651775</v>
      </c>
      <c r="R79" s="77">
        <f t="shared" si="78"/>
        <v>0.2702367317573901</v>
      </c>
      <c r="S79" s="77">
        <f>I79/I77</f>
        <v>0.20458131667292473</v>
      </c>
      <c r="T79" s="77">
        <f>J79/J77</f>
        <v>0.1986724949285444</v>
      </c>
      <c r="U79" s="327">
        <f>K79/K77</f>
        <v>0.2610500197792512</v>
      </c>
      <c r="W79" s="105">
        <f t="shared" si="53"/>
        <v>0.19104309557032778</v>
      </c>
      <c r="X79" s="104">
        <f t="shared" si="54"/>
        <v>6.237752485070677</v>
      </c>
    </row>
    <row r="80" spans="1:24" ht="20.1" customHeight="1" thickBot="1">
      <c r="A80" s="5" t="s">
        <v>12</v>
      </c>
      <c r="B80" s="6"/>
      <c r="C80" s="13">
        <v>9409422</v>
      </c>
      <c r="D80" s="14">
        <v>10124791</v>
      </c>
      <c r="E80" s="14">
        <v>9134337</v>
      </c>
      <c r="F80" s="14">
        <v>17452801</v>
      </c>
      <c r="G80" s="14">
        <v>10781989</v>
      </c>
      <c r="H80" s="14">
        <v>10162431</v>
      </c>
      <c r="I80" s="15">
        <v>18869553</v>
      </c>
      <c r="J80" s="14">
        <v>14322211</v>
      </c>
      <c r="K80" s="161">
        <v>14620645</v>
      </c>
      <c r="M80" s="135">
        <f>C80/C92</f>
        <v>0.03740823486531254</v>
      </c>
      <c r="N80" s="135">
        <f>D80/D92</f>
        <v>0.035100511444595923</v>
      </c>
      <c r="O80" s="135">
        <f>E80/E92</f>
        <v>0.02909618473646254</v>
      </c>
      <c r="P80" s="135">
        <f>F80/F92</f>
        <v>0.04968478667366006</v>
      </c>
      <c r="Q80" s="135">
        <f aca="true" t="shared" si="79" ref="Q80:R80">G80/G92</f>
        <v>0.05764545493005931</v>
      </c>
      <c r="R80" s="135">
        <f t="shared" si="79"/>
        <v>0.05415965033514246</v>
      </c>
      <c r="S80" s="135">
        <f>I80/I92</f>
        <v>0.05565846700196491</v>
      </c>
      <c r="T80" s="135">
        <f>J80/J92</f>
        <v>0.05683629004213304</v>
      </c>
      <c r="U80" s="326">
        <f>K80/K92</f>
        <v>0.05184949522984055</v>
      </c>
      <c r="W80" s="102">
        <f t="shared" si="53"/>
        <v>0.02083714588480787</v>
      </c>
      <c r="X80" s="101">
        <f t="shared" si="54"/>
        <v>-0.4986794812292486</v>
      </c>
    </row>
    <row r="81" spans="1:24" ht="20.1" customHeight="1">
      <c r="A81" s="24"/>
      <c r="B81" t="s">
        <v>91</v>
      </c>
      <c r="C81" s="10">
        <v>8254834</v>
      </c>
      <c r="D81" s="11">
        <v>8921133</v>
      </c>
      <c r="E81" s="11">
        <v>7992308</v>
      </c>
      <c r="F81" s="11">
        <v>15683494</v>
      </c>
      <c r="G81" s="11">
        <v>9586764</v>
      </c>
      <c r="H81" s="11">
        <v>9047176</v>
      </c>
      <c r="I81" s="12">
        <v>17836441</v>
      </c>
      <c r="J81" s="11">
        <v>13485623</v>
      </c>
      <c r="K81" s="162">
        <v>13457822</v>
      </c>
      <c r="M81" s="77">
        <f>C81/C80</f>
        <v>0.8772944820627665</v>
      </c>
      <c r="N81" s="77">
        <f>D81/D80</f>
        <v>0.8811177435662623</v>
      </c>
      <c r="O81" s="77">
        <f>E81/E80</f>
        <v>0.8749740676307433</v>
      </c>
      <c r="P81" s="77">
        <f>F81/F80</f>
        <v>0.8986233212651654</v>
      </c>
      <c r="Q81" s="77">
        <f aca="true" t="shared" si="80" ref="Q81:R81">G81/G80</f>
        <v>0.8891461491938083</v>
      </c>
      <c r="R81" s="77">
        <f t="shared" si="80"/>
        <v>0.8902570654600263</v>
      </c>
      <c r="S81" s="77">
        <f>I81/I80</f>
        <v>0.9452497894359235</v>
      </c>
      <c r="T81" s="77">
        <f>J81/J80</f>
        <v>0.9415880690488361</v>
      </c>
      <c r="U81" s="327">
        <f>K81/K80</f>
        <v>0.9204670518981891</v>
      </c>
      <c r="W81" s="107">
        <f t="shared" si="53"/>
        <v>-0.002061528785136586</v>
      </c>
      <c r="X81" s="104">
        <f t="shared" si="54"/>
        <v>-2.112101715064696</v>
      </c>
    </row>
    <row r="82" spans="1:24" ht="20.1" customHeight="1" thickBot="1">
      <c r="A82" s="24"/>
      <c r="B82" t="s">
        <v>92</v>
      </c>
      <c r="C82" s="10">
        <v>1154588</v>
      </c>
      <c r="D82" s="11">
        <v>1203658</v>
      </c>
      <c r="E82" s="11">
        <v>1142029</v>
      </c>
      <c r="F82" s="11">
        <v>1769307</v>
      </c>
      <c r="G82" s="11">
        <v>1195225</v>
      </c>
      <c r="H82" s="11">
        <v>1115255</v>
      </c>
      <c r="I82" s="12">
        <v>1033112</v>
      </c>
      <c r="J82" s="11">
        <v>836588</v>
      </c>
      <c r="K82" s="162">
        <v>1162823</v>
      </c>
      <c r="M82" s="77">
        <f>C82/C80</f>
        <v>0.12270551793723355</v>
      </c>
      <c r="N82" s="77">
        <f>D82/D80</f>
        <v>0.11888225643373775</v>
      </c>
      <c r="O82" s="77">
        <f>E82/E80</f>
        <v>0.1250259323692568</v>
      </c>
      <c r="P82" s="77">
        <f>F82/F80</f>
        <v>0.1013766787348346</v>
      </c>
      <c r="Q82" s="77">
        <f aca="true" t="shared" si="81" ref="Q82:R82">G82/G80</f>
        <v>0.1108538508061917</v>
      </c>
      <c r="R82" s="77">
        <f t="shared" si="81"/>
        <v>0.10974293453997375</v>
      </c>
      <c r="S82" s="77">
        <f>I82/I80</f>
        <v>0.054750210564076425</v>
      </c>
      <c r="T82" s="77">
        <f>J82/J80</f>
        <v>0.0584119309511639</v>
      </c>
      <c r="U82" s="327">
        <f>K82/K80</f>
        <v>0.07953294810181083</v>
      </c>
      <c r="W82" s="105">
        <f t="shared" si="53"/>
        <v>0.38995897622246556</v>
      </c>
      <c r="X82" s="104">
        <f t="shared" si="54"/>
        <v>2.1121017150646932</v>
      </c>
    </row>
    <row r="83" spans="1:24" ht="20.1" customHeight="1" thickBot="1">
      <c r="A83" s="5" t="s">
        <v>11</v>
      </c>
      <c r="B83" s="6"/>
      <c r="C83" s="13">
        <v>15620227</v>
      </c>
      <c r="D83" s="14">
        <v>15852269</v>
      </c>
      <c r="E83" s="14">
        <v>16954742</v>
      </c>
      <c r="F83" s="14">
        <v>23629836</v>
      </c>
      <c r="G83" s="14">
        <v>12564521</v>
      </c>
      <c r="H83" s="14">
        <v>12331357</v>
      </c>
      <c r="I83" s="15">
        <v>22797838</v>
      </c>
      <c r="J83" s="14">
        <v>17574082</v>
      </c>
      <c r="K83" s="161">
        <v>18740867</v>
      </c>
      <c r="M83" s="135">
        <f>C83/C92</f>
        <v>0.06210000149483107</v>
      </c>
      <c r="N83" s="135">
        <f>D83/D92</f>
        <v>0.05495646768978374</v>
      </c>
      <c r="O83" s="135">
        <f>E83/E92</f>
        <v>0.05400701828617232</v>
      </c>
      <c r="P83" s="135">
        <f>F83/F92</f>
        <v>0.06726962398720829</v>
      </c>
      <c r="Q83" s="135">
        <f aca="true" t="shared" si="82" ref="Q83:R83">G83/G92</f>
        <v>0.06717568799442142</v>
      </c>
      <c r="R83" s="135">
        <f t="shared" si="82"/>
        <v>0.06571872254560068</v>
      </c>
      <c r="S83" s="135">
        <f>I83/I92</f>
        <v>0.06724550995135611</v>
      </c>
      <c r="T83" s="135">
        <f>J83/J92</f>
        <v>0.06974102125546325</v>
      </c>
      <c r="U83" s="326">
        <f>K83/K92</f>
        <v>0.06646112357694044</v>
      </c>
      <c r="W83" s="102">
        <f t="shared" si="53"/>
        <v>0.06639237258594788</v>
      </c>
      <c r="X83" s="101">
        <f t="shared" si="54"/>
        <v>-0.3279897678522811</v>
      </c>
    </row>
    <row r="84" spans="1:24" ht="20.1" customHeight="1">
      <c r="A84" s="24"/>
      <c r="B84" t="s">
        <v>91</v>
      </c>
      <c r="C84" s="10">
        <v>13946630</v>
      </c>
      <c r="D84" s="11">
        <v>14303160</v>
      </c>
      <c r="E84" s="11">
        <v>15432714</v>
      </c>
      <c r="F84" s="11">
        <v>20351055</v>
      </c>
      <c r="G84" s="11">
        <v>10928410</v>
      </c>
      <c r="H84" s="11">
        <v>10687812</v>
      </c>
      <c r="I84" s="12">
        <v>20310022</v>
      </c>
      <c r="J84" s="11">
        <v>15598869</v>
      </c>
      <c r="K84" s="162">
        <v>16812947</v>
      </c>
      <c r="M84" s="77">
        <f>C84/C83</f>
        <v>0.8928570628326976</v>
      </c>
      <c r="N84" s="77">
        <f>D84/D83</f>
        <v>0.9022784056970015</v>
      </c>
      <c r="O84" s="77">
        <f>E84/E83</f>
        <v>0.9102299521868278</v>
      </c>
      <c r="P84" s="77">
        <f>F84/F83</f>
        <v>0.861244022176032</v>
      </c>
      <c r="Q84" s="77">
        <f aca="true" t="shared" si="83" ref="Q84:R84">G84/G83</f>
        <v>0.8697832571571968</v>
      </c>
      <c r="R84" s="77">
        <f t="shared" si="83"/>
        <v>0.8667182370926412</v>
      </c>
      <c r="S84" s="77">
        <f>I84/I83</f>
        <v>0.8908749154196113</v>
      </c>
      <c r="T84" s="77">
        <f>J84/J83</f>
        <v>0.8876064764008726</v>
      </c>
      <c r="U84" s="327">
        <f>K84/K83</f>
        <v>0.89712749148692</v>
      </c>
      <c r="W84" s="107">
        <f t="shared" si="53"/>
        <v>0.07783115557929232</v>
      </c>
      <c r="X84" s="104">
        <f t="shared" si="54"/>
        <v>0.9521015086047302</v>
      </c>
    </row>
    <row r="85" spans="1:24" ht="20.1" customHeight="1" thickBot="1">
      <c r="A85" s="24"/>
      <c r="B85" t="s">
        <v>92</v>
      </c>
      <c r="C85" s="10">
        <v>1673597</v>
      </c>
      <c r="D85" s="11">
        <v>1549109</v>
      </c>
      <c r="E85" s="11">
        <v>1522028</v>
      </c>
      <c r="F85" s="11">
        <v>3278781</v>
      </c>
      <c r="G85" s="11">
        <v>1636111</v>
      </c>
      <c r="H85" s="11">
        <v>1643545</v>
      </c>
      <c r="I85" s="12">
        <v>2487816</v>
      </c>
      <c r="J85" s="11">
        <v>1975213</v>
      </c>
      <c r="K85" s="162">
        <v>1927920</v>
      </c>
      <c r="M85" s="77">
        <f>C85/C83</f>
        <v>0.10714293716730237</v>
      </c>
      <c r="N85" s="77">
        <f>D85/D83</f>
        <v>0.09772159430299852</v>
      </c>
      <c r="O85" s="77">
        <f>E85/E83</f>
        <v>0.08977004781317227</v>
      </c>
      <c r="P85" s="77">
        <f>F85/F83</f>
        <v>0.13875597782396798</v>
      </c>
      <c r="Q85" s="77">
        <f aca="true" t="shared" si="84" ref="Q85:R85">G85/G83</f>
        <v>0.13021674284280316</v>
      </c>
      <c r="R85" s="77">
        <f t="shared" si="84"/>
        <v>0.13328176290735885</v>
      </c>
      <c r="S85" s="77">
        <f>I85/I83</f>
        <v>0.10912508458038872</v>
      </c>
      <c r="T85" s="77">
        <f>J85/J83</f>
        <v>0.1123935235991274</v>
      </c>
      <c r="U85" s="327">
        <f>K85/K83</f>
        <v>0.10287250851308</v>
      </c>
      <c r="W85" s="105">
        <f t="shared" si="53"/>
        <v>-0.023943240551778468</v>
      </c>
      <c r="X85" s="104">
        <f t="shared" si="54"/>
        <v>-0.95210150860474</v>
      </c>
    </row>
    <row r="86" spans="1:24" ht="20.1" customHeight="1" thickBot="1">
      <c r="A86" s="5" t="s">
        <v>6</v>
      </c>
      <c r="B86" s="6"/>
      <c r="C86" s="13">
        <v>104024643</v>
      </c>
      <c r="D86" s="14">
        <v>116913448</v>
      </c>
      <c r="E86" s="14">
        <v>134343737</v>
      </c>
      <c r="F86" s="14">
        <v>142506462</v>
      </c>
      <c r="G86" s="14">
        <v>69368984</v>
      </c>
      <c r="H86" s="14">
        <v>66475834</v>
      </c>
      <c r="I86" s="15">
        <v>115826555</v>
      </c>
      <c r="J86" s="14">
        <v>85038911</v>
      </c>
      <c r="K86" s="161">
        <v>100011596</v>
      </c>
      <c r="M86" s="135">
        <f>C86/C92</f>
        <v>0.41356188266657506</v>
      </c>
      <c r="N86" s="135">
        <f>D86/D92</f>
        <v>0.40531422520733223</v>
      </c>
      <c r="O86" s="135">
        <f>E86/E92</f>
        <v>0.4279336518828611</v>
      </c>
      <c r="P86" s="135">
        <f>F86/F92</f>
        <v>0.40568864356432205</v>
      </c>
      <c r="Q86" s="135">
        <f aca="true" t="shared" si="85" ref="Q86:R86">G86/G92</f>
        <v>0.3708783825244123</v>
      </c>
      <c r="R86" s="135">
        <f t="shared" si="85"/>
        <v>0.3542762479939076</v>
      </c>
      <c r="S86" s="135">
        <f>I86/I92</f>
        <v>0.3416471227176804</v>
      </c>
      <c r="T86" s="135">
        <f>J86/J92</f>
        <v>0.3374685801279661</v>
      </c>
      <c r="U86" s="326">
        <f>K86/K92</f>
        <v>0.3546731877923813</v>
      </c>
      <c r="W86" s="102">
        <f t="shared" si="53"/>
        <v>0.17606863521570731</v>
      </c>
      <c r="X86" s="130">
        <f t="shared" si="54"/>
        <v>1.7204607664415172</v>
      </c>
    </row>
    <row r="87" spans="1:24" ht="20.1" customHeight="1">
      <c r="A87" s="24"/>
      <c r="B87" t="s">
        <v>91</v>
      </c>
      <c r="C87" s="10">
        <v>76633515</v>
      </c>
      <c r="D87" s="11">
        <v>87862243</v>
      </c>
      <c r="E87" s="11">
        <v>99893868</v>
      </c>
      <c r="F87" s="11">
        <v>105364364</v>
      </c>
      <c r="G87" s="11">
        <v>52265361</v>
      </c>
      <c r="H87" s="11">
        <v>50948029</v>
      </c>
      <c r="I87" s="12">
        <v>88932192</v>
      </c>
      <c r="J87" s="11">
        <v>65041141</v>
      </c>
      <c r="K87" s="162">
        <v>75121705</v>
      </c>
      <c r="M87" s="77">
        <f>C87/C86</f>
        <v>0.7366861619510677</v>
      </c>
      <c r="N87" s="77">
        <f>D87/D86</f>
        <v>0.7515152833402022</v>
      </c>
      <c r="O87" s="77">
        <f>E87/E86</f>
        <v>0.7435692219876242</v>
      </c>
      <c r="P87" s="77">
        <f>F87/F86</f>
        <v>0.7393655173335227</v>
      </c>
      <c r="Q87" s="77">
        <f aca="true" t="shared" si="86" ref="Q87:R87">G87/G86</f>
        <v>0.753439909109812</v>
      </c>
      <c r="R87" s="77">
        <f t="shared" si="86"/>
        <v>0.7664142882359325</v>
      </c>
      <c r="S87" s="77">
        <f>I87/I86</f>
        <v>0.7678048613290795</v>
      </c>
      <c r="T87" s="77">
        <f>J87/J86</f>
        <v>0.7648397684678723</v>
      </c>
      <c r="U87" s="327">
        <f>K87/K86</f>
        <v>0.7511299489711173</v>
      </c>
      <c r="W87" s="107">
        <f t="shared" si="53"/>
        <v>0.15498750244864246</v>
      </c>
      <c r="X87" s="104">
        <f t="shared" si="54"/>
        <v>-1.3709819496754982</v>
      </c>
    </row>
    <row r="88" spans="1:24" ht="20.1" customHeight="1" thickBot="1">
      <c r="A88" s="24"/>
      <c r="B88" t="s">
        <v>92</v>
      </c>
      <c r="C88" s="10">
        <v>27391128</v>
      </c>
      <c r="D88" s="11">
        <v>29051205</v>
      </c>
      <c r="E88" s="11">
        <v>34449869</v>
      </c>
      <c r="F88" s="11">
        <v>37142098</v>
      </c>
      <c r="G88" s="11">
        <v>17103623</v>
      </c>
      <c r="H88" s="11">
        <v>15527805</v>
      </c>
      <c r="I88" s="12">
        <v>26894363</v>
      </c>
      <c r="J88" s="11">
        <v>19997770</v>
      </c>
      <c r="K88" s="162">
        <v>24889891</v>
      </c>
      <c r="M88" s="77">
        <f>C88/C86</f>
        <v>0.2633138380489323</v>
      </c>
      <c r="N88" s="77">
        <f>D88/D86</f>
        <v>0.24848471665979777</v>
      </c>
      <c r="O88" s="77">
        <f>E88/E86</f>
        <v>0.2564307780123758</v>
      </c>
      <c r="P88" s="77">
        <f>F88/F86</f>
        <v>0.26063448266647726</v>
      </c>
      <c r="Q88" s="77">
        <f aca="true" t="shared" si="87" ref="Q88:R88">G88/G86</f>
        <v>0.24656009089018804</v>
      </c>
      <c r="R88" s="77">
        <f t="shared" si="87"/>
        <v>0.23358571176406753</v>
      </c>
      <c r="S88" s="77">
        <f>I88/I86</f>
        <v>0.2321951386709205</v>
      </c>
      <c r="T88" s="77">
        <f>J88/J86</f>
        <v>0.2351602315321277</v>
      </c>
      <c r="U88" s="327">
        <f>K88/K86</f>
        <v>0.24887005102888268</v>
      </c>
      <c r="W88" s="105">
        <f t="shared" si="53"/>
        <v>0.24463332661591766</v>
      </c>
      <c r="X88" s="104">
        <f t="shared" si="54"/>
        <v>1.3709819496754982</v>
      </c>
    </row>
    <row r="89" spans="1:24" ht="20.1" customHeight="1" thickBot="1">
      <c r="A89" s="5" t="s">
        <v>7</v>
      </c>
      <c r="B89" s="6"/>
      <c r="C89" s="13">
        <v>3363918</v>
      </c>
      <c r="D89" s="14">
        <v>4425759</v>
      </c>
      <c r="E89" s="14">
        <v>6896252</v>
      </c>
      <c r="F89" s="14">
        <v>5370912</v>
      </c>
      <c r="G89" s="14">
        <v>2279028</v>
      </c>
      <c r="H89" s="14">
        <v>2016613</v>
      </c>
      <c r="I89" s="15">
        <v>3296712</v>
      </c>
      <c r="J89" s="14">
        <v>2731119</v>
      </c>
      <c r="K89" s="161">
        <v>2818051</v>
      </c>
      <c r="M89" s="135">
        <f>C89/C92</f>
        <v>0.013373641293976658</v>
      </c>
      <c r="N89" s="135">
        <f>D89/D92</f>
        <v>0.015343171471936895</v>
      </c>
      <c r="O89" s="135">
        <f>E89/E92</f>
        <v>0.021967070207854086</v>
      </c>
      <c r="P89" s="135">
        <f>F89/F92</f>
        <v>0.015289959300114687</v>
      </c>
      <c r="Q89" s="135">
        <f aca="true" t="shared" si="88" ref="Q89:R89">G89/G92</f>
        <v>0.012184728240618982</v>
      </c>
      <c r="R89" s="135">
        <f t="shared" si="88"/>
        <v>0.010747335449687445</v>
      </c>
      <c r="S89" s="135">
        <f>I89/I92</f>
        <v>0.009724127331844148</v>
      </c>
      <c r="T89" s="135">
        <f>J89/J92</f>
        <v>0.01083817796173931</v>
      </c>
      <c r="U89" s="326">
        <f>K89/K92</f>
        <v>0.009993712444420023</v>
      </c>
      <c r="W89" s="64">
        <f t="shared" si="53"/>
        <v>0.0318301765686519</v>
      </c>
      <c r="X89" s="130">
        <f t="shared" si="54"/>
        <v>-0.08444655173192872</v>
      </c>
    </row>
    <row r="90" spans="1:24" ht="20.1" customHeight="1">
      <c r="A90" s="24"/>
      <c r="B90" t="s">
        <v>91</v>
      </c>
      <c r="C90" s="10">
        <v>3313694</v>
      </c>
      <c r="D90" s="11">
        <v>4364618</v>
      </c>
      <c r="E90" s="11">
        <v>6849465</v>
      </c>
      <c r="F90" s="11">
        <v>5310834</v>
      </c>
      <c r="G90" s="11">
        <v>2234782</v>
      </c>
      <c r="H90" s="11">
        <v>2005284</v>
      </c>
      <c r="I90" s="12">
        <v>3181931</v>
      </c>
      <c r="J90" s="11">
        <v>2627495</v>
      </c>
      <c r="K90" s="162">
        <v>2793682</v>
      </c>
      <c r="M90" s="77">
        <f>C90/C89</f>
        <v>0.9850697906429348</v>
      </c>
      <c r="N90" s="77">
        <f>D90/D89</f>
        <v>0.9861851944491329</v>
      </c>
      <c r="O90" s="77">
        <f>E90/E89</f>
        <v>0.9932155901495479</v>
      </c>
      <c r="P90" s="77">
        <f>F90/F89</f>
        <v>0.9888141902157399</v>
      </c>
      <c r="Q90" s="77">
        <f aca="true" t="shared" si="89" ref="Q90:R90">G90/G89</f>
        <v>0.9805855829766023</v>
      </c>
      <c r="R90" s="77">
        <f t="shared" si="89"/>
        <v>0.994382164550164</v>
      </c>
      <c r="S90" s="77">
        <f>I90/I89</f>
        <v>0.9651831885830489</v>
      </c>
      <c r="T90" s="77">
        <f>J90/J89</f>
        <v>0.962058042875466</v>
      </c>
      <c r="U90" s="327">
        <f>K90/K89</f>
        <v>0.9913525340740817</v>
      </c>
      <c r="W90" s="107">
        <f t="shared" si="53"/>
        <v>0.06324921645902276</v>
      </c>
      <c r="X90" s="104">
        <f t="shared" si="54"/>
        <v>2.9294491198615713</v>
      </c>
    </row>
    <row r="91" spans="1:24" ht="20.1" customHeight="1" thickBot="1">
      <c r="A91" s="24"/>
      <c r="B91" t="s">
        <v>92</v>
      </c>
      <c r="C91" s="10">
        <v>50224</v>
      </c>
      <c r="D91" s="11">
        <v>61141</v>
      </c>
      <c r="E91" s="11">
        <v>46787</v>
      </c>
      <c r="F91" s="11">
        <v>60078</v>
      </c>
      <c r="G91" s="11">
        <v>44246</v>
      </c>
      <c r="H91" s="11">
        <v>11329</v>
      </c>
      <c r="I91" s="12">
        <v>114781</v>
      </c>
      <c r="J91" s="11">
        <v>103624</v>
      </c>
      <c r="K91" s="162">
        <v>24369</v>
      </c>
      <c r="M91" s="77">
        <f>C91/C89</f>
        <v>0.014930209357065185</v>
      </c>
      <c r="N91" s="77">
        <f>D91/D89</f>
        <v>0.013814805550867094</v>
      </c>
      <c r="O91" s="77">
        <f>E91/E89</f>
        <v>0.006784409850452101</v>
      </c>
      <c r="P91" s="77">
        <f>F91/F89</f>
        <v>0.011185809784260103</v>
      </c>
      <c r="Q91" s="77">
        <f aca="true" t="shared" si="90" ref="Q91:R91">G91/G89</f>
        <v>0.019414417023397693</v>
      </c>
      <c r="R91" s="77">
        <f t="shared" si="90"/>
        <v>0.0056178354498359374</v>
      </c>
      <c r="S91" s="77">
        <f>I91/I89</f>
        <v>0.03481681141695119</v>
      </c>
      <c r="T91" s="77">
        <f>J91/J89</f>
        <v>0.03794195712453394</v>
      </c>
      <c r="U91" s="327">
        <f>K91/K89</f>
        <v>0.008647465925918304</v>
      </c>
      <c r="W91" s="105">
        <f t="shared" si="53"/>
        <v>-0.7648324712421832</v>
      </c>
      <c r="X91" s="104">
        <f t="shared" si="54"/>
        <v>-2.9294491198615633</v>
      </c>
    </row>
    <row r="92" spans="1:24" ht="20.1" customHeight="1" thickBot="1">
      <c r="A92" s="74" t="s">
        <v>21</v>
      </c>
      <c r="B92" s="100"/>
      <c r="C92" s="83">
        <f aca="true" t="shared" si="91" ref="C92:F93">C54+C57+C60+C63+C65+C68+C71+C74+C77+C80+C83+C86+C89</f>
        <v>251533440</v>
      </c>
      <c r="D92" s="84">
        <f t="shared" si="91"/>
        <v>288451381</v>
      </c>
      <c r="E92" s="84">
        <f t="shared" si="91"/>
        <v>313935902</v>
      </c>
      <c r="F92" s="84">
        <f t="shared" si="91"/>
        <v>351270523</v>
      </c>
      <c r="G92" s="84">
        <f aca="true" t="shared" si="92" ref="G92">G54+G57+G60+G63+G65+G68+G71+G74+G77+G80+G83+G86+G89</f>
        <v>187039707</v>
      </c>
      <c r="H92" s="84">
        <v>187638416</v>
      </c>
      <c r="I92" s="168">
        <v>339023944</v>
      </c>
      <c r="J92" s="191">
        <f aca="true" t="shared" si="93" ref="H92:K93">J54+J57+J60+J63+J65+J68+J71+J74+J77+J80+J83+J86+J89</f>
        <v>251990603</v>
      </c>
      <c r="K92" s="189">
        <f t="shared" si="93"/>
        <v>281982398</v>
      </c>
      <c r="M92" s="89">
        <f>M54+M57+M60+M63+M65+M68+M71+M74+M77+M80+M83+M86+M89</f>
        <v>1</v>
      </c>
      <c r="N92" s="89">
        <f aca="true" t="shared" si="94" ref="N92:T92">N54+N57+N60+N63+N65+N68+N71+N74+N77+N80+N83+N86+N89</f>
        <v>1.0000000000000002</v>
      </c>
      <c r="O92" s="89">
        <f t="shared" si="94"/>
        <v>0.9999999999999998</v>
      </c>
      <c r="P92" s="89">
        <f t="shared" si="94"/>
        <v>1.0000000000000002</v>
      </c>
      <c r="Q92" s="89">
        <f aca="true" t="shared" si="95" ref="Q92:R92">Q54+Q57+Q60+Q63+Q65+Q68+Q71+Q74+Q77+Q80+Q83+Q86+Q89</f>
        <v>1</v>
      </c>
      <c r="R92" s="89">
        <f t="shared" si="95"/>
        <v>0.9999825249004448</v>
      </c>
      <c r="S92" s="89">
        <f t="shared" si="94"/>
        <v>0.9999656720411464</v>
      </c>
      <c r="T92" s="89">
        <f t="shared" si="94"/>
        <v>1</v>
      </c>
      <c r="U92" s="328">
        <f>U54+U57+U60+U63+U65+U68+U71+U74+U77+U80+U83+U86+U89</f>
        <v>1</v>
      </c>
      <c r="W92" s="93">
        <f t="shared" si="53"/>
        <v>0.11901949772309565</v>
      </c>
      <c r="X92" s="133">
        <f t="shared" si="54"/>
        <v>0</v>
      </c>
    </row>
    <row r="93" spans="1:24" ht="20.1" customHeight="1">
      <c r="A93" s="24"/>
      <c r="B93" t="s">
        <v>91</v>
      </c>
      <c r="C93" s="316">
        <f>C55+C58+C61+C64+C66+C69+C72+C75+C78+C81+C84+C87+C90</f>
        <v>118699269</v>
      </c>
      <c r="D93" s="317">
        <f t="shared" si="91"/>
        <v>131894498</v>
      </c>
      <c r="E93" s="317">
        <f t="shared" si="91"/>
        <v>150454647</v>
      </c>
      <c r="F93" s="317">
        <f t="shared" si="91"/>
        <v>163617233</v>
      </c>
      <c r="G93" s="317">
        <f aca="true" t="shared" si="96" ref="G93">G55+G58+G61+G64+G66+G69+G72+G75+G78+G81+G84+G87+G90</f>
        <v>83129078</v>
      </c>
      <c r="H93" s="317">
        <f t="shared" si="93"/>
        <v>84875254</v>
      </c>
      <c r="I93" s="249">
        <f t="shared" si="93"/>
        <v>153454920</v>
      </c>
      <c r="J93" s="317">
        <f t="shared" si="93"/>
        <v>114227921</v>
      </c>
      <c r="K93" s="190">
        <f t="shared" si="93"/>
        <v>124758728</v>
      </c>
      <c r="M93" s="96">
        <f>C93/C92</f>
        <v>0.4719025390818811</v>
      </c>
      <c r="N93" s="96">
        <f>D93/D92</f>
        <v>0.45725036067690034</v>
      </c>
      <c r="O93" s="96">
        <f>E93/E92</f>
        <v>0.4792527584181818</v>
      </c>
      <c r="P93" s="96">
        <f>F93/F92</f>
        <v>0.4657869712569079</v>
      </c>
      <c r="Q93" s="96">
        <f aca="true" t="shared" si="97" ref="Q93:R93">G93/G92</f>
        <v>0.4444461517468053</v>
      </c>
      <c r="R93" s="96">
        <f t="shared" si="97"/>
        <v>0.4523340998572489</v>
      </c>
      <c r="S93" s="96">
        <f aca="true" t="shared" si="98" ref="S93:T93">I93/I92</f>
        <v>0.45263741017655085</v>
      </c>
      <c r="T93" s="96">
        <f t="shared" si="98"/>
        <v>0.4533023042926724</v>
      </c>
      <c r="U93" s="327">
        <f>K93/K92</f>
        <v>0.44243445294766237</v>
      </c>
      <c r="W93" s="107">
        <f t="shared" si="53"/>
        <v>0.09219118152382376</v>
      </c>
      <c r="X93" s="104">
        <f t="shared" si="54"/>
        <v>-1.0867851345010004</v>
      </c>
    </row>
    <row r="94" spans="1:24" ht="20.1" customHeight="1" thickBot="1">
      <c r="A94" s="31"/>
      <c r="B94" s="25" t="s">
        <v>92</v>
      </c>
      <c r="C94" s="32">
        <f>C56+C59+C62+C67+C70+C73+C76+C79+C82+C85+C88+C91</f>
        <v>132834171</v>
      </c>
      <c r="D94" s="33">
        <f aca="true" t="shared" si="99" ref="D94:F94">D56+D59+D62+D67+D70+D73+D76+D79+D82+D85+D88+D91</f>
        <v>156556883</v>
      </c>
      <c r="E94" s="33">
        <f t="shared" si="99"/>
        <v>163481255</v>
      </c>
      <c r="F94" s="33">
        <f t="shared" si="99"/>
        <v>187653290</v>
      </c>
      <c r="G94" s="33">
        <f aca="true" t="shared" si="100" ref="G94">G56+G59+G62+G67+G70+G73+G76+G79+G82+G85+G88+G91</f>
        <v>103910629</v>
      </c>
      <c r="H94" s="33">
        <f aca="true" t="shared" si="101" ref="H94:K94">H56+H59+H62+H67+H70+H73+H76+H79+H82+H85+H88+H91</f>
        <v>102759883</v>
      </c>
      <c r="I94" s="43">
        <f t="shared" si="101"/>
        <v>185557386</v>
      </c>
      <c r="J94" s="33">
        <f t="shared" si="101"/>
        <v>137762682</v>
      </c>
      <c r="K94" s="163">
        <f t="shared" si="101"/>
        <v>157223670</v>
      </c>
      <c r="M94" s="236">
        <f>C94/C92</f>
        <v>0.5280974609181189</v>
      </c>
      <c r="N94" s="236">
        <f>D94/D92</f>
        <v>0.5427496393230996</v>
      </c>
      <c r="O94" s="236">
        <f>E94/E92</f>
        <v>0.5207472415818182</v>
      </c>
      <c r="P94" s="236">
        <f>F94/F92</f>
        <v>0.5342130287430921</v>
      </c>
      <c r="Q94" s="236">
        <f aca="true" t="shared" si="102" ref="Q94:R94">G94/G92</f>
        <v>0.5555538482531948</v>
      </c>
      <c r="R94" s="236">
        <f t="shared" si="102"/>
        <v>0.5476484250431959</v>
      </c>
      <c r="S94" s="236">
        <f aca="true" t="shared" si="103" ref="S94:T94">I94/I92</f>
        <v>0.5473282618645956</v>
      </c>
      <c r="T94" s="236">
        <f t="shared" si="103"/>
        <v>0.5466976957073276</v>
      </c>
      <c r="U94" s="329">
        <f>K94/K92</f>
        <v>0.5575655470523376</v>
      </c>
      <c r="W94" s="105">
        <f t="shared" si="53"/>
        <v>0.1412645842652802</v>
      </c>
      <c r="X94" s="106">
        <f t="shared" si="54"/>
        <v>1.0867851345010004</v>
      </c>
    </row>
    <row r="97" spans="1:13" ht="15">
      <c r="A97" s="1" t="s">
        <v>27</v>
      </c>
      <c r="M97" s="1"/>
    </row>
    <row r="98" ht="15.75" thickBot="1"/>
    <row r="99" spans="1:13" ht="24" customHeight="1">
      <c r="A99" s="470" t="s">
        <v>37</v>
      </c>
      <c r="B99" s="485"/>
      <c r="C99" s="472">
        <v>2016</v>
      </c>
      <c r="D99" s="461">
        <v>2017</v>
      </c>
      <c r="E99" s="476">
        <v>2018</v>
      </c>
      <c r="F99" s="476">
        <v>2019</v>
      </c>
      <c r="G99" s="476">
        <v>2020</v>
      </c>
      <c r="H99" s="461">
        <v>2021</v>
      </c>
      <c r="I99" s="463">
        <v>2022</v>
      </c>
      <c r="J99" s="467" t="str">
        <f>J5</f>
        <v>janeiro - setembro</v>
      </c>
      <c r="K99" s="468"/>
      <c r="M99" s="478" t="s">
        <v>90</v>
      </c>
    </row>
    <row r="100" spans="1:13" ht="21.75" customHeight="1" thickBot="1">
      <c r="A100" s="486"/>
      <c r="B100" s="487"/>
      <c r="C100" s="488"/>
      <c r="D100" s="469"/>
      <c r="E100" s="484"/>
      <c r="F100" s="484"/>
      <c r="G100" s="484"/>
      <c r="H100" s="469"/>
      <c r="I100" s="489"/>
      <c r="J100" s="167">
        <v>2022</v>
      </c>
      <c r="K100" s="169">
        <v>2023</v>
      </c>
      <c r="M100" s="479"/>
    </row>
    <row r="101" spans="1:13" ht="20.1" customHeight="1" thickBot="1">
      <c r="A101" s="5" t="s">
        <v>10</v>
      </c>
      <c r="B101" s="6"/>
      <c r="C101" s="113">
        <f>C54/C7</f>
        <v>8.340775057092703</v>
      </c>
      <c r="D101" s="134">
        <f aca="true" t="shared" si="104" ref="D101:K116">D54/D7</f>
        <v>8.392611366310279</v>
      </c>
      <c r="E101" s="134">
        <f t="shared" si="104"/>
        <v>8.768862444598994</v>
      </c>
      <c r="F101" s="134">
        <f t="shared" si="104"/>
        <v>8.861632720002369</v>
      </c>
      <c r="G101" s="134">
        <f aca="true" t="shared" si="105" ref="G101">G54/G7</f>
        <v>8.7098588037958</v>
      </c>
      <c r="H101" s="134">
        <f t="shared" si="104"/>
        <v>8.71082795713192</v>
      </c>
      <c r="I101" s="126">
        <f t="shared" si="104"/>
        <v>9.554237938099275</v>
      </c>
      <c r="J101" s="201">
        <f t="shared" si="104"/>
        <v>9.528577989067681</v>
      </c>
      <c r="K101" s="186">
        <f t="shared" si="104"/>
        <v>10.50669972242065</v>
      </c>
      <c r="M101" s="23">
        <f>(K101-J101)/J101</f>
        <v>0.10265138559763974</v>
      </c>
    </row>
    <row r="102" spans="1:13" ht="20.1" customHeight="1">
      <c r="A102" s="24"/>
      <c r="B102" t="s">
        <v>91</v>
      </c>
      <c r="C102" s="244">
        <f aca="true" t="shared" si="106" ref="C102:K117">C55/C8</f>
        <v>12.225370006305871</v>
      </c>
      <c r="D102" s="245">
        <f t="shared" si="106"/>
        <v>10.274031328876129</v>
      </c>
      <c r="E102" s="245">
        <f t="shared" si="104"/>
        <v>8.643380704786063</v>
      </c>
      <c r="F102" s="245">
        <f t="shared" si="104"/>
        <v>10.24518732035738</v>
      </c>
      <c r="G102" s="245">
        <f aca="true" t="shared" si="107" ref="G102">G55/G8</f>
        <v>9.14684456250503</v>
      </c>
      <c r="H102" s="245">
        <f t="shared" si="104"/>
        <v>8.068411508237624</v>
      </c>
      <c r="I102" s="119">
        <f t="shared" si="106"/>
        <v>10.148962074871545</v>
      </c>
      <c r="J102" s="166">
        <f t="shared" si="104"/>
        <v>9.952781994654949</v>
      </c>
      <c r="K102" s="185">
        <f t="shared" si="104"/>
        <v>11.161881637811996</v>
      </c>
      <c r="M102" s="242">
        <f aca="true" t="shared" si="108" ref="M102:M141">(K102-J102)/J102</f>
        <v>0.12148358557500645</v>
      </c>
    </row>
    <row r="103" spans="1:13" ht="20.1" customHeight="1" thickBot="1">
      <c r="A103" s="24"/>
      <c r="B103" t="s">
        <v>92</v>
      </c>
      <c r="C103" s="244">
        <f t="shared" si="106"/>
        <v>8.249594376868401</v>
      </c>
      <c r="D103" s="245">
        <f t="shared" si="106"/>
        <v>8.357918088791768</v>
      </c>
      <c r="E103" s="245">
        <f t="shared" si="104"/>
        <v>8.775004064832531</v>
      </c>
      <c r="F103" s="245">
        <f t="shared" si="104"/>
        <v>8.803440737752782</v>
      </c>
      <c r="G103" s="245">
        <f aca="true" t="shared" si="109" ref="G103">G56/G9</f>
        <v>8.689779611251286</v>
      </c>
      <c r="H103" s="245">
        <f t="shared" si="104"/>
        <v>8.79196649054907</v>
      </c>
      <c r="I103" s="119">
        <f t="shared" si="106"/>
        <v>9.494552086531705</v>
      </c>
      <c r="J103" s="166">
        <f t="shared" si="104"/>
        <v>9.484609424006495</v>
      </c>
      <c r="K103" s="185">
        <f t="shared" si="104"/>
        <v>10.440101811102876</v>
      </c>
      <c r="M103" s="34">
        <f t="shared" si="108"/>
        <v>0.10074135311022238</v>
      </c>
    </row>
    <row r="104" spans="1:13" ht="20.1" customHeight="1" thickBot="1">
      <c r="A104" s="5" t="s">
        <v>18</v>
      </c>
      <c r="B104" s="6"/>
      <c r="C104" s="113">
        <f t="shared" si="106"/>
        <v>5.2730976957792945</v>
      </c>
      <c r="D104" s="134">
        <f t="shared" si="106"/>
        <v>6.113185949243687</v>
      </c>
      <c r="E104" s="134">
        <f t="shared" si="104"/>
        <v>5.672980875455622</v>
      </c>
      <c r="F104" s="134">
        <f t="shared" si="104"/>
        <v>6.942496457649641</v>
      </c>
      <c r="G104" s="134">
        <f aca="true" t="shared" si="110" ref="G104">G57/G10</f>
        <v>6.464749374163125</v>
      </c>
      <c r="H104" s="134">
        <f t="shared" si="104"/>
        <v>5.5641234748813355</v>
      </c>
      <c r="I104" s="126">
        <f t="shared" si="106"/>
        <v>5.806422552338018</v>
      </c>
      <c r="J104" s="201">
        <f t="shared" si="104"/>
        <v>5.795235288487212</v>
      </c>
      <c r="K104" s="186">
        <f t="shared" si="104"/>
        <v>6.494445446435971</v>
      </c>
      <c r="M104" s="23">
        <f t="shared" si="108"/>
        <v>0.1206525918521042</v>
      </c>
    </row>
    <row r="105" spans="1:13" ht="20.1" customHeight="1">
      <c r="A105" s="24"/>
      <c r="B105" t="s">
        <v>91</v>
      </c>
      <c r="C105" s="244">
        <f t="shared" si="106"/>
        <v>5.262048924262328</v>
      </c>
      <c r="D105" s="245">
        <f t="shared" si="106"/>
        <v>6.040570470448709</v>
      </c>
      <c r="E105" s="245">
        <f t="shared" si="104"/>
        <v>5.108095981622068</v>
      </c>
      <c r="F105" s="245">
        <f t="shared" si="104"/>
        <v>5.835712717873829</v>
      </c>
      <c r="G105" s="245">
        <f aca="true" t="shared" si="111" ref="G105">G58/G11</f>
        <v>5.209305165465869</v>
      </c>
      <c r="H105" s="245">
        <f t="shared" si="104"/>
        <v>4.038433117352852</v>
      </c>
      <c r="I105" s="119">
        <f t="shared" si="106"/>
        <v>4.372397727666355</v>
      </c>
      <c r="J105" s="166">
        <f t="shared" si="104"/>
        <v>4.316143100269465</v>
      </c>
      <c r="K105" s="185">
        <f t="shared" si="104"/>
        <v>5.11621297218951</v>
      </c>
      <c r="M105" s="242">
        <f t="shared" si="108"/>
        <v>0.18536685492890523</v>
      </c>
    </row>
    <row r="106" spans="1:13" ht="20.1" customHeight="1" thickBot="1">
      <c r="A106" s="24"/>
      <c r="B106" t="s">
        <v>92</v>
      </c>
      <c r="C106" s="244">
        <f t="shared" si="106"/>
        <v>6.823073945025165</v>
      </c>
      <c r="D106" s="245">
        <f t="shared" si="106"/>
        <v>8.836993379622154</v>
      </c>
      <c r="E106" s="245">
        <f t="shared" si="104"/>
        <v>12.302329499978937</v>
      </c>
      <c r="F106" s="245">
        <f t="shared" si="104"/>
        <v>11.966287794066815</v>
      </c>
      <c r="G106" s="245">
        <f aca="true" t="shared" si="112" ref="G106">G59/G12</f>
        <v>13.443973015401587</v>
      </c>
      <c r="H106" s="245">
        <f t="shared" si="104"/>
        <v>12.472071564415018</v>
      </c>
      <c r="I106" s="119">
        <f t="shared" si="106"/>
        <v>14.345571741652702</v>
      </c>
      <c r="J106" s="166">
        <f t="shared" si="104"/>
        <v>14.344536667008231</v>
      </c>
      <c r="K106" s="185">
        <f t="shared" si="104"/>
        <v>15.02892402622445</v>
      </c>
      <c r="M106" s="34">
        <f t="shared" si="108"/>
        <v>0.047710663307116624</v>
      </c>
    </row>
    <row r="107" spans="1:13" ht="20.1" customHeight="1" thickBot="1">
      <c r="A107" s="5" t="s">
        <v>15</v>
      </c>
      <c r="B107" s="6"/>
      <c r="C107" s="113">
        <f t="shared" si="106"/>
        <v>13.142143378334337</v>
      </c>
      <c r="D107" s="134">
        <f t="shared" si="106"/>
        <v>14.005606159422275</v>
      </c>
      <c r="E107" s="134">
        <f t="shared" si="104"/>
        <v>15.710852034383059</v>
      </c>
      <c r="F107" s="134">
        <f t="shared" si="104"/>
        <v>16.516943049386594</v>
      </c>
      <c r="G107" s="134">
        <f aca="true" t="shared" si="113" ref="G107">G60/G13</f>
        <v>16.82118789067847</v>
      </c>
      <c r="H107" s="134">
        <f t="shared" si="104"/>
        <v>16.08776306488986</v>
      </c>
      <c r="I107" s="126">
        <f t="shared" si="106"/>
        <v>16.91149448579635</v>
      </c>
      <c r="J107" s="201">
        <f t="shared" si="104"/>
        <v>16.8504524518675</v>
      </c>
      <c r="K107" s="186">
        <f t="shared" si="104"/>
        <v>17.094652594470354</v>
      </c>
      <c r="M107" s="23">
        <f t="shared" si="108"/>
        <v>0.014492200924598264</v>
      </c>
    </row>
    <row r="108" spans="1:13" ht="20.1" customHeight="1">
      <c r="A108" s="24"/>
      <c r="B108" t="s">
        <v>91</v>
      </c>
      <c r="C108" s="244">
        <f t="shared" si="106"/>
        <v>5.114788719918813</v>
      </c>
      <c r="D108" s="245">
        <f t="shared" si="106"/>
        <v>5.2895655371651</v>
      </c>
      <c r="E108" s="245">
        <f t="shared" si="104"/>
        <v>5.600437463503469</v>
      </c>
      <c r="F108" s="245">
        <f t="shared" si="104"/>
        <v>6.8182032145974905</v>
      </c>
      <c r="G108" s="245">
        <f aca="true" t="shared" si="114" ref="G108">G61/G14</f>
        <v>7.507872979093159</v>
      </c>
      <c r="H108" s="245">
        <f t="shared" si="104"/>
        <v>9.955126111952188</v>
      </c>
      <c r="I108" s="119">
        <f t="shared" si="106"/>
        <v>11.65464071944221</v>
      </c>
      <c r="J108" s="166">
        <f t="shared" si="104"/>
        <v>11.232984253055092</v>
      </c>
      <c r="K108" s="185">
        <f t="shared" si="104"/>
        <v>11.459006345813183</v>
      </c>
      <c r="M108" s="242">
        <f t="shared" si="108"/>
        <v>0.02012128635332316</v>
      </c>
    </row>
    <row r="109" spans="1:13" ht="20.1" customHeight="1" thickBot="1">
      <c r="A109" s="24"/>
      <c r="B109" t="s">
        <v>92</v>
      </c>
      <c r="C109" s="244">
        <f t="shared" si="106"/>
        <v>15.5118552049045</v>
      </c>
      <c r="D109" s="245">
        <f t="shared" si="106"/>
        <v>15.502277012025084</v>
      </c>
      <c r="E109" s="245">
        <f t="shared" si="104"/>
        <v>17.13130000990047</v>
      </c>
      <c r="F109" s="245">
        <f t="shared" si="104"/>
        <v>17.044880398601446</v>
      </c>
      <c r="G109" s="245">
        <f aca="true" t="shared" si="115" ref="G109">G62/G15</f>
        <v>17.169992446042457</v>
      </c>
      <c r="H109" s="245">
        <f t="shared" si="104"/>
        <v>16.310073120470324</v>
      </c>
      <c r="I109" s="119">
        <f t="shared" si="106"/>
        <v>17.098360443512536</v>
      </c>
      <c r="J109" s="166">
        <f t="shared" si="104"/>
        <v>17.05613482440832</v>
      </c>
      <c r="K109" s="185">
        <f t="shared" si="104"/>
        <v>17.294921893675955</v>
      </c>
      <c r="M109" s="34">
        <f t="shared" si="108"/>
        <v>0.014000069284508442</v>
      </c>
    </row>
    <row r="110" spans="1:13" ht="20.1" customHeight="1" thickBot="1">
      <c r="A110" s="5" t="s">
        <v>8</v>
      </c>
      <c r="B110" s="6"/>
      <c r="C110" s="113">
        <f t="shared" si="106"/>
        <v>6.3988203266787655</v>
      </c>
      <c r="D110" s="134">
        <f t="shared" si="106"/>
        <v>3.142810838843511</v>
      </c>
      <c r="E110" s="134">
        <f t="shared" si="104"/>
        <v>3.4584985053288277</v>
      </c>
      <c r="F110" s="134">
        <f t="shared" si="104"/>
        <v>2.800750002190427</v>
      </c>
      <c r="G110" s="134">
        <f aca="true" t="shared" si="116" ref="G110">G63/G16</f>
        <v>3.059349874643382</v>
      </c>
      <c r="H110" s="134"/>
      <c r="I110" s="126"/>
      <c r="J110" s="201"/>
      <c r="K110" s="186"/>
      <c r="M110" s="23"/>
    </row>
    <row r="111" spans="1:13" ht="20.1" customHeight="1" thickBot="1">
      <c r="A111" s="24"/>
      <c r="B111" t="s">
        <v>91</v>
      </c>
      <c r="C111" s="244">
        <f t="shared" si="106"/>
        <v>6.3988203266787655</v>
      </c>
      <c r="D111" s="245">
        <f t="shared" si="106"/>
        <v>3.142810838843511</v>
      </c>
      <c r="E111" s="245">
        <f t="shared" si="104"/>
        <v>3.4584985053288277</v>
      </c>
      <c r="F111" s="245">
        <f t="shared" si="104"/>
        <v>2.800750002190427</v>
      </c>
      <c r="G111" s="245">
        <f aca="true" t="shared" si="117" ref="G111">G64/G17</f>
        <v>3.059349874643382</v>
      </c>
      <c r="H111" s="245"/>
      <c r="I111" s="119"/>
      <c r="J111" s="166"/>
      <c r="K111" s="185"/>
      <c r="M111" s="318"/>
    </row>
    <row r="112" spans="1:13" ht="20.1" customHeight="1" thickBot="1">
      <c r="A112" s="5" t="s">
        <v>16</v>
      </c>
      <c r="B112" s="6"/>
      <c r="C112" s="113">
        <f t="shared" si="106"/>
        <v>13.75466297322253</v>
      </c>
      <c r="D112" s="134">
        <f t="shared" si="106"/>
        <v>10.495685902002691</v>
      </c>
      <c r="E112" s="134">
        <f t="shared" si="104"/>
        <v>12.950920856147336</v>
      </c>
      <c r="F112" s="134">
        <f t="shared" si="104"/>
        <v>10.068164450557848</v>
      </c>
      <c r="G112" s="134">
        <f aca="true" t="shared" si="118" ref="G112">G65/G18</f>
        <v>9.151189153145143</v>
      </c>
      <c r="H112" s="134">
        <f t="shared" si="104"/>
        <v>8.577405078034008</v>
      </c>
      <c r="I112" s="126">
        <f t="shared" si="106"/>
        <v>9.545196272043793</v>
      </c>
      <c r="J112" s="201">
        <f t="shared" si="104"/>
        <v>9.45119589425777</v>
      </c>
      <c r="K112" s="186">
        <f t="shared" si="104"/>
        <v>10.202000710912507</v>
      </c>
      <c r="M112" s="23">
        <f t="shared" si="108"/>
        <v>0.07944019201960474</v>
      </c>
    </row>
    <row r="113" spans="1:13" ht="20.1" customHeight="1">
      <c r="A113" s="24"/>
      <c r="B113" t="s">
        <v>91</v>
      </c>
      <c r="C113" s="244">
        <f t="shared" si="106"/>
        <v>13.797621834183794</v>
      </c>
      <c r="D113" s="245">
        <f t="shared" si="106"/>
        <v>10.172654342518312</v>
      </c>
      <c r="E113" s="245">
        <f t="shared" si="104"/>
        <v>12.26948540475474</v>
      </c>
      <c r="F113" s="245">
        <f t="shared" si="104"/>
        <v>9.545919019031805</v>
      </c>
      <c r="G113" s="245">
        <f aca="true" t="shared" si="119" ref="G113">G66/G19</f>
        <v>8.128714531204158</v>
      </c>
      <c r="H113" s="245">
        <f t="shared" si="104"/>
        <v>8.01728945900725</v>
      </c>
      <c r="I113" s="119">
        <f t="shared" si="106"/>
        <v>9.261523008816637</v>
      </c>
      <c r="J113" s="166">
        <f t="shared" si="104"/>
        <v>9.246646605804049</v>
      </c>
      <c r="K113" s="185">
        <f t="shared" si="104"/>
        <v>9.816019955654102</v>
      </c>
      <c r="M113" s="242">
        <f t="shared" si="108"/>
        <v>0.06157619882354563</v>
      </c>
    </row>
    <row r="114" spans="1:13" ht="20.1" customHeight="1" thickBot="1">
      <c r="A114" s="24"/>
      <c r="B114" t="s">
        <v>92</v>
      </c>
      <c r="C114" s="244">
        <f t="shared" si="106"/>
        <v>10.68561872909699</v>
      </c>
      <c r="D114" s="245">
        <f t="shared" si="106"/>
        <v>13.675536480686695</v>
      </c>
      <c r="E114" s="245">
        <f t="shared" si="104"/>
        <v>14.283318623124448</v>
      </c>
      <c r="F114" s="245">
        <f t="shared" si="104"/>
        <v>12.12742382271468</v>
      </c>
      <c r="G114" s="245">
        <f aca="true" t="shared" si="120" ref="G114">G67/G20</f>
        <v>10.3056646632909</v>
      </c>
      <c r="H114" s="245">
        <f t="shared" si="104"/>
        <v>11.418387553041018</v>
      </c>
      <c r="I114" s="119">
        <f t="shared" si="106"/>
        <v>13.392532795156407</v>
      </c>
      <c r="J114" s="166">
        <f t="shared" si="104"/>
        <v>13.281757402101242</v>
      </c>
      <c r="K114" s="185">
        <f t="shared" si="104"/>
        <v>14.414398064125832</v>
      </c>
      <c r="M114" s="34">
        <f t="shared" si="108"/>
        <v>0.08527792126706069</v>
      </c>
    </row>
    <row r="115" spans="1:13" ht="20.1" customHeight="1" thickBot="1">
      <c r="A115" s="5" t="s">
        <v>19</v>
      </c>
      <c r="B115" s="6"/>
      <c r="C115" s="113">
        <f t="shared" si="106"/>
        <v>21.465735798703776</v>
      </c>
      <c r="D115" s="134">
        <f t="shared" si="106"/>
        <v>14.720789007092199</v>
      </c>
      <c r="E115" s="134">
        <f t="shared" si="104"/>
        <v>12.061285530956013</v>
      </c>
      <c r="F115" s="134">
        <f t="shared" si="104"/>
        <v>11.294826300496284</v>
      </c>
      <c r="G115" s="134">
        <f aca="true" t="shared" si="121" ref="G115">G68/G21</f>
        <v>13.343641876226146</v>
      </c>
      <c r="H115" s="134">
        <f t="shared" si="104"/>
        <v>19.202643817056646</v>
      </c>
      <c r="I115" s="126">
        <f t="shared" si="106"/>
        <v>21.048911518261637</v>
      </c>
      <c r="J115" s="201">
        <f t="shared" si="104"/>
        <v>21.46255448768447</v>
      </c>
      <c r="K115" s="186">
        <f t="shared" si="104"/>
        <v>18.450784880070326</v>
      </c>
      <c r="M115" s="23">
        <f t="shared" si="108"/>
        <v>-0.14032670758470725</v>
      </c>
    </row>
    <row r="116" spans="1:13" ht="20.1" customHeight="1">
      <c r="A116" s="24"/>
      <c r="B116" t="s">
        <v>91</v>
      </c>
      <c r="C116" s="244">
        <f t="shared" si="106"/>
        <v>13.936639505479068</v>
      </c>
      <c r="D116" s="245">
        <f t="shared" si="106"/>
        <v>11.378264268960125</v>
      </c>
      <c r="E116" s="245">
        <f t="shared" si="104"/>
        <v>15.149018548532325</v>
      </c>
      <c r="F116" s="245">
        <f t="shared" si="104"/>
        <v>19.160603080957063</v>
      </c>
      <c r="G116" s="245">
        <f aca="true" t="shared" si="122" ref="G116">G69/G22</f>
        <v>16.752188672503127</v>
      </c>
      <c r="H116" s="245">
        <f t="shared" si="104"/>
        <v>18.68067099894212</v>
      </c>
      <c r="I116" s="119">
        <f t="shared" si="106"/>
        <v>20.9843408594319</v>
      </c>
      <c r="J116" s="166">
        <f t="shared" si="104"/>
        <v>22.058563979141596</v>
      </c>
      <c r="K116" s="185">
        <f t="shared" si="104"/>
        <v>17.75555146042569</v>
      </c>
      <c r="M116" s="242">
        <f t="shared" si="108"/>
        <v>-0.19507219612232243</v>
      </c>
    </row>
    <row r="117" spans="1:13" ht="20.1" customHeight="1" thickBot="1">
      <c r="A117" s="24"/>
      <c r="B117" t="s">
        <v>92</v>
      </c>
      <c r="C117" s="244">
        <f t="shared" si="106"/>
        <v>25.33073705466609</v>
      </c>
      <c r="D117" s="245">
        <f t="shared" si="106"/>
        <v>15.272769528728212</v>
      </c>
      <c r="E117" s="245">
        <f t="shared" si="106"/>
        <v>11.670965318642795</v>
      </c>
      <c r="F117" s="245">
        <f t="shared" si="106"/>
        <v>10.625188347564038</v>
      </c>
      <c r="G117" s="245">
        <f aca="true" t="shared" si="123" ref="G117">G70/G23</f>
        <v>12.49340404670648</v>
      </c>
      <c r="H117" s="245">
        <f t="shared" si="106"/>
        <v>19.369563116180167</v>
      </c>
      <c r="I117" s="119">
        <f t="shared" si="106"/>
        <v>21.067143077476736</v>
      </c>
      <c r="J117" s="166">
        <f t="shared" si="106"/>
        <v>21.316897036238277</v>
      </c>
      <c r="K117" s="185">
        <f t="shared" si="106"/>
        <v>18.711311373523927</v>
      </c>
      <c r="M117" s="34">
        <f t="shared" si="108"/>
        <v>-0.12223100098878883</v>
      </c>
    </row>
    <row r="118" spans="1:13" ht="20.1" customHeight="1" thickBot="1">
      <c r="A118" s="5" t="s">
        <v>20</v>
      </c>
      <c r="B118" s="6"/>
      <c r="C118" s="113">
        <f aca="true" t="shared" si="124" ref="C118:K133">C71/C24</f>
        <v>8.546530080979956</v>
      </c>
      <c r="D118" s="134">
        <f t="shared" si="124"/>
        <v>10.986867547585044</v>
      </c>
      <c r="E118" s="134">
        <f t="shared" si="124"/>
        <v>8.406932481701109</v>
      </c>
      <c r="F118" s="134">
        <f t="shared" si="124"/>
        <v>8.140166367434258</v>
      </c>
      <c r="G118" s="134">
        <f aca="true" t="shared" si="125" ref="G118">G71/G24</f>
        <v>7.899711824765253</v>
      </c>
      <c r="H118" s="134">
        <f t="shared" si="124"/>
        <v>7.681597260471706</v>
      </c>
      <c r="I118" s="126">
        <f t="shared" si="124"/>
        <v>10.29838307345021</v>
      </c>
      <c r="J118" s="201">
        <f t="shared" si="124"/>
        <v>9.922152590288658</v>
      </c>
      <c r="K118" s="186">
        <f t="shared" si="124"/>
        <v>11.986136657382563</v>
      </c>
      <c r="M118" s="23">
        <f t="shared" si="108"/>
        <v>0.20801777117538356</v>
      </c>
    </row>
    <row r="119" spans="1:13" ht="20.1" customHeight="1">
      <c r="A119" s="24"/>
      <c r="B119" t="s">
        <v>91</v>
      </c>
      <c r="C119" s="244">
        <f t="shared" si="124"/>
        <v>3.6284859094941284</v>
      </c>
      <c r="D119" s="245">
        <f t="shared" si="124"/>
        <v>4.127620529750687</v>
      </c>
      <c r="E119" s="245">
        <f t="shared" si="124"/>
        <v>3.0479738698719623</v>
      </c>
      <c r="F119" s="245">
        <f t="shared" si="124"/>
        <v>3.300209626932232</v>
      </c>
      <c r="G119" s="245">
        <f aca="true" t="shared" si="126" ref="G119">G72/G25</f>
        <v>3.3803129133786434</v>
      </c>
      <c r="H119" s="245">
        <f t="shared" si="124"/>
        <v>3.405626007219583</v>
      </c>
      <c r="I119" s="119">
        <f t="shared" si="124"/>
        <v>3.4938500971680067</v>
      </c>
      <c r="J119" s="166">
        <f t="shared" si="124"/>
        <v>3.460780582928653</v>
      </c>
      <c r="K119" s="185">
        <f t="shared" si="124"/>
        <v>4.049598707387492</v>
      </c>
      <c r="M119" s="242">
        <f t="shared" si="108"/>
        <v>0.1701402647031027</v>
      </c>
    </row>
    <row r="120" spans="1:13" ht="20.1" customHeight="1" thickBot="1">
      <c r="A120" s="24"/>
      <c r="B120" t="s">
        <v>92</v>
      </c>
      <c r="C120" s="244">
        <f t="shared" si="124"/>
        <v>10.259959904540468</v>
      </c>
      <c r="D120" s="245">
        <f t="shared" si="124"/>
        <v>12.094985714576364</v>
      </c>
      <c r="E120" s="245">
        <f t="shared" si="124"/>
        <v>13.422789193842663</v>
      </c>
      <c r="F120" s="245">
        <f t="shared" si="124"/>
        <v>12.650576311027072</v>
      </c>
      <c r="G120" s="245">
        <f aca="true" t="shared" si="127" ref="G120">G73/G26</f>
        <v>11.758965825628753</v>
      </c>
      <c r="H120" s="245">
        <f t="shared" si="124"/>
        <v>11.241794826725048</v>
      </c>
      <c r="I120" s="119">
        <f t="shared" si="124"/>
        <v>14.11789430207389</v>
      </c>
      <c r="J120" s="166">
        <f t="shared" si="124"/>
        <v>13.911058931332684</v>
      </c>
      <c r="K120" s="185">
        <f t="shared" si="124"/>
        <v>15.057106896837997</v>
      </c>
      <c r="M120" s="34">
        <f t="shared" si="108"/>
        <v>0.08238394871033161</v>
      </c>
    </row>
    <row r="121" spans="1:13" ht="20.1" customHeight="1" thickBot="1">
      <c r="A121" s="5" t="s">
        <v>86</v>
      </c>
      <c r="B121" s="6"/>
      <c r="C121" s="113">
        <f t="shared" si="124"/>
        <v>8.82199078641468</v>
      </c>
      <c r="D121" s="134">
        <f t="shared" si="124"/>
        <v>7.927807518869517</v>
      </c>
      <c r="E121" s="134">
        <f t="shared" si="124"/>
        <v>5.305911105429945</v>
      </c>
      <c r="F121" s="134">
        <f t="shared" si="124"/>
        <v>7.4216689735864705</v>
      </c>
      <c r="G121" s="134">
        <f aca="true" t="shared" si="128" ref="G121">G74/G27</f>
        <v>7.988068446634263</v>
      </c>
      <c r="H121" s="134">
        <f t="shared" si="124"/>
        <v>7.333282708624425</v>
      </c>
      <c r="I121" s="126">
        <f t="shared" si="124"/>
        <v>7.146657211215242</v>
      </c>
      <c r="J121" s="201">
        <f t="shared" si="124"/>
        <v>7.3214770645497325</v>
      </c>
      <c r="K121" s="186">
        <f t="shared" si="124"/>
        <v>8.05588171341596</v>
      </c>
      <c r="M121" s="23">
        <f t="shared" si="108"/>
        <v>0.10030826326318533</v>
      </c>
    </row>
    <row r="122" spans="1:13" ht="20.1" customHeight="1">
      <c r="A122" s="24"/>
      <c r="B122" t="s">
        <v>91</v>
      </c>
      <c r="C122" s="244">
        <f t="shared" si="124"/>
        <v>6.329475498645654</v>
      </c>
      <c r="D122" s="245">
        <f t="shared" si="124"/>
        <v>6.962747380675204</v>
      </c>
      <c r="E122" s="245">
        <f t="shared" si="124"/>
        <v>3.52150495780317</v>
      </c>
      <c r="F122" s="245">
        <f t="shared" si="124"/>
        <v>3.6882277549016935</v>
      </c>
      <c r="G122" s="245">
        <f aca="true" t="shared" si="129" ref="G122">G75/G28</f>
        <v>7.7413181783891165</v>
      </c>
      <c r="H122" s="245">
        <f t="shared" si="124"/>
        <v>8.093650564072895</v>
      </c>
      <c r="I122" s="119">
        <f t="shared" si="124"/>
        <v>7.743707857667401</v>
      </c>
      <c r="J122" s="166">
        <f t="shared" si="124"/>
        <v>7.799203291892838</v>
      </c>
      <c r="K122" s="185">
        <f t="shared" si="124"/>
        <v>8.011455211455212</v>
      </c>
      <c r="M122" s="242">
        <f t="shared" si="108"/>
        <v>0.02721456431107609</v>
      </c>
    </row>
    <row r="123" spans="1:13" ht="20.1" customHeight="1" thickBot="1">
      <c r="A123" s="24"/>
      <c r="B123" t="s">
        <v>92</v>
      </c>
      <c r="C123" s="244">
        <f t="shared" si="124"/>
        <v>8.911960251008836</v>
      </c>
      <c r="D123" s="245">
        <f t="shared" si="124"/>
        <v>7.997466210756969</v>
      </c>
      <c r="E123" s="245">
        <f t="shared" si="124"/>
        <v>8.796060274528823</v>
      </c>
      <c r="F123" s="245">
        <f t="shared" si="124"/>
        <v>9.09215496793464</v>
      </c>
      <c r="G123" s="245">
        <f aca="true" t="shared" si="130" ref="G123">G76/G29</f>
        <v>8.011954635190103</v>
      </c>
      <c r="H123" s="245">
        <f t="shared" si="124"/>
        <v>7.276047337020424</v>
      </c>
      <c r="I123" s="119">
        <f t="shared" si="124"/>
        <v>7.113517659723084</v>
      </c>
      <c r="J123" s="166">
        <f t="shared" si="124"/>
        <v>7.293830638317276</v>
      </c>
      <c r="K123" s="185">
        <f t="shared" si="124"/>
        <v>8.057381120963845</v>
      </c>
      <c r="M123" s="34">
        <f t="shared" si="108"/>
        <v>0.10468442722474887</v>
      </c>
    </row>
    <row r="124" spans="1:13" ht="20.1" customHeight="1" thickBot="1">
      <c r="A124" s="5" t="s">
        <v>9</v>
      </c>
      <c r="B124" s="6"/>
      <c r="C124" s="113">
        <f t="shared" si="124"/>
        <v>8.615758454922624</v>
      </c>
      <c r="D124" s="134">
        <f t="shared" si="124"/>
        <v>9.226708980399149</v>
      </c>
      <c r="E124" s="134">
        <f t="shared" si="124"/>
        <v>10.043909773256988</v>
      </c>
      <c r="F124" s="134">
        <f t="shared" si="124"/>
        <v>9.734783621276142</v>
      </c>
      <c r="G124" s="134">
        <f aca="true" t="shared" si="131" ref="G124">G77/G30</f>
        <v>11.959347444545473</v>
      </c>
      <c r="H124" s="134">
        <f t="shared" si="124"/>
        <v>11.144735654047807</v>
      </c>
      <c r="I124" s="126">
        <f t="shared" si="124"/>
        <v>11.407877307692889</v>
      </c>
      <c r="J124" s="201">
        <f t="shared" si="124"/>
        <v>11.370371006891615</v>
      </c>
      <c r="K124" s="186">
        <f t="shared" si="124"/>
        <v>11.994770317522319</v>
      </c>
      <c r="M124" s="23">
        <f t="shared" si="108"/>
        <v>0.0549145942777288</v>
      </c>
    </row>
    <row r="125" spans="1:13" ht="20.1" customHeight="1">
      <c r="A125" s="24"/>
      <c r="B125" t="s">
        <v>91</v>
      </c>
      <c r="C125" s="244">
        <f t="shared" si="124"/>
        <v>8.733809807650998</v>
      </c>
      <c r="D125" s="245">
        <f t="shared" si="124"/>
        <v>9.425118602407728</v>
      </c>
      <c r="E125" s="245">
        <f t="shared" si="124"/>
        <v>10.664575407843053</v>
      </c>
      <c r="F125" s="245">
        <f t="shared" si="124"/>
        <v>10.901297215418332</v>
      </c>
      <c r="G125" s="245">
        <f aca="true" t="shared" si="132" ref="G125">G78/G31</f>
        <v>11.843918106184637</v>
      </c>
      <c r="H125" s="245">
        <f t="shared" si="124"/>
        <v>11.541792756448999</v>
      </c>
      <c r="I125" s="119">
        <f t="shared" si="124"/>
        <v>12.250499075257897</v>
      </c>
      <c r="J125" s="166">
        <f t="shared" si="124"/>
        <v>12.063861456378516</v>
      </c>
      <c r="K125" s="185">
        <f t="shared" si="124"/>
        <v>13.336900525784694</v>
      </c>
      <c r="M125" s="242">
        <f t="shared" si="108"/>
        <v>0.10552500739579403</v>
      </c>
    </row>
    <row r="126" spans="1:13" ht="20.1" customHeight="1" thickBot="1">
      <c r="A126" s="24"/>
      <c r="B126" t="s">
        <v>92</v>
      </c>
      <c r="C126" s="244">
        <f t="shared" si="124"/>
        <v>8.217551537487044</v>
      </c>
      <c r="D126" s="245">
        <f t="shared" si="124"/>
        <v>8.028270807633698</v>
      </c>
      <c r="E126" s="245">
        <f t="shared" si="124"/>
        <v>7.139318161574775</v>
      </c>
      <c r="F126" s="245">
        <f t="shared" si="124"/>
        <v>6.851706407841232</v>
      </c>
      <c r="G126" s="245">
        <f aca="true" t="shared" si="133" ref="G126">G79/G32</f>
        <v>12.583021167125514</v>
      </c>
      <c r="H126" s="245">
        <f t="shared" si="124"/>
        <v>10.197394233071941</v>
      </c>
      <c r="I126" s="119">
        <f t="shared" si="124"/>
        <v>9.000800945990028</v>
      </c>
      <c r="J126" s="166">
        <f t="shared" si="124"/>
        <v>9.230243672729225</v>
      </c>
      <c r="K126" s="185">
        <f t="shared" si="124"/>
        <v>9.335470700069452</v>
      </c>
      <c r="M126" s="34">
        <f t="shared" si="108"/>
        <v>0.01140024370657956</v>
      </c>
    </row>
    <row r="127" spans="1:13" ht="20.1" customHeight="1" thickBot="1">
      <c r="A127" s="5" t="s">
        <v>12</v>
      </c>
      <c r="B127" s="6"/>
      <c r="C127" s="113">
        <f t="shared" si="124"/>
        <v>6.5114133195300425</v>
      </c>
      <c r="D127" s="134">
        <f t="shared" si="124"/>
        <v>6.194533158108551</v>
      </c>
      <c r="E127" s="134">
        <f t="shared" si="124"/>
        <v>5.8572628598213905</v>
      </c>
      <c r="F127" s="134">
        <f t="shared" si="124"/>
        <v>4.645674692589541</v>
      </c>
      <c r="G127" s="134">
        <f aca="true" t="shared" si="134" ref="G127">G80/G33</f>
        <v>5.053994168822889</v>
      </c>
      <c r="H127" s="134">
        <f t="shared" si="124"/>
        <v>5.206747580799281</v>
      </c>
      <c r="I127" s="126">
        <f t="shared" si="124"/>
        <v>5.669224036997746</v>
      </c>
      <c r="J127" s="201">
        <f t="shared" si="124"/>
        <v>5.6840418569818985</v>
      </c>
      <c r="K127" s="186">
        <f t="shared" si="124"/>
        <v>6.164543464438647</v>
      </c>
      <c r="M127" s="23">
        <f t="shared" si="108"/>
        <v>0.08453519863977288</v>
      </c>
    </row>
    <row r="128" spans="1:13" ht="20.1" customHeight="1">
      <c r="A128" s="24"/>
      <c r="B128" t="s">
        <v>91</v>
      </c>
      <c r="C128" s="244">
        <f t="shared" si="124"/>
        <v>6.126886625453774</v>
      </c>
      <c r="D128" s="245">
        <f t="shared" si="124"/>
        <v>5.848232085016726</v>
      </c>
      <c r="E128" s="245">
        <f t="shared" si="124"/>
        <v>5.477000840843475</v>
      </c>
      <c r="F128" s="245">
        <f t="shared" si="124"/>
        <v>4.3489540988079645</v>
      </c>
      <c r="G128" s="245">
        <f aca="true" t="shared" si="135" ref="G128">G81/G34</f>
        <v>4.696286281137483</v>
      </c>
      <c r="H128" s="245">
        <f t="shared" si="124"/>
        <v>4.853478965269359</v>
      </c>
      <c r="I128" s="119">
        <f t="shared" si="124"/>
        <v>5.49546579822625</v>
      </c>
      <c r="J128" s="166">
        <f t="shared" si="124"/>
        <v>5.501084665063261</v>
      </c>
      <c r="K128" s="185">
        <f t="shared" si="124"/>
        <v>5.927832594877189</v>
      </c>
      <c r="M128" s="42">
        <f t="shared" si="108"/>
        <v>0.07757523393961804</v>
      </c>
    </row>
    <row r="129" spans="1:13" ht="20.1" customHeight="1" thickBot="1">
      <c r="A129" s="24"/>
      <c r="B129" t="s">
        <v>92</v>
      </c>
      <c r="C129" s="244">
        <f t="shared" si="124"/>
        <v>11.811279449224065</v>
      </c>
      <c r="D129" s="245">
        <f t="shared" si="124"/>
        <v>11.039594243838907</v>
      </c>
      <c r="E129" s="245">
        <f t="shared" si="124"/>
        <v>11.392946927374302</v>
      </c>
      <c r="F129" s="245">
        <f t="shared" si="124"/>
        <v>11.754864898981511</v>
      </c>
      <c r="G129" s="245">
        <f aca="true" t="shared" si="136" ref="G129">G82/G35</f>
        <v>12.990164112596457</v>
      </c>
      <c r="H129" s="245">
        <f t="shared" si="124"/>
        <v>12.713660354989113</v>
      </c>
      <c r="I129" s="119">
        <f t="shared" si="124"/>
        <v>12.484133697464776</v>
      </c>
      <c r="J129" s="166">
        <f t="shared" si="124"/>
        <v>12.253211277920176</v>
      </c>
      <c r="K129" s="185">
        <f t="shared" si="124"/>
        <v>11.461465674436942</v>
      </c>
      <c r="M129" s="160">
        <f t="shared" si="108"/>
        <v>-0.06461535556070346</v>
      </c>
    </row>
    <row r="130" spans="1:13" ht="20.1" customHeight="1" thickBot="1">
      <c r="A130" s="5" t="s">
        <v>11</v>
      </c>
      <c r="B130" s="6"/>
      <c r="C130" s="113">
        <f t="shared" si="124"/>
        <v>9.459391519251882</v>
      </c>
      <c r="D130" s="134">
        <f t="shared" si="124"/>
        <v>9.826239308133411</v>
      </c>
      <c r="E130" s="134">
        <f t="shared" si="124"/>
        <v>9.871434759623558</v>
      </c>
      <c r="F130" s="134">
        <f t="shared" si="124"/>
        <v>9.56420670972411</v>
      </c>
      <c r="G130" s="134">
        <f aca="true" t="shared" si="137" ref="G130">G83/G36</f>
        <v>8.986912153786843</v>
      </c>
      <c r="H130" s="134">
        <f t="shared" si="124"/>
        <v>9.562200971778715</v>
      </c>
      <c r="I130" s="126">
        <f t="shared" si="124"/>
        <v>9.966228766750207</v>
      </c>
      <c r="J130" s="201">
        <f t="shared" si="124"/>
        <v>10.164145499173813</v>
      </c>
      <c r="K130" s="186">
        <f t="shared" si="124"/>
        <v>9.702109826529746</v>
      </c>
      <c r="M130" s="23">
        <f t="shared" si="108"/>
        <v>-0.04545740443027141</v>
      </c>
    </row>
    <row r="131" spans="1:13" ht="20.1" customHeight="1">
      <c r="A131" s="24"/>
      <c r="B131" t="s">
        <v>91</v>
      </c>
      <c r="C131" s="244">
        <f t="shared" si="124"/>
        <v>9.142022035302631</v>
      </c>
      <c r="D131" s="245">
        <f t="shared" si="124"/>
        <v>9.582380889852423</v>
      </c>
      <c r="E131" s="245">
        <f t="shared" si="124"/>
        <v>9.60759233619539</v>
      </c>
      <c r="F131" s="245">
        <f t="shared" si="124"/>
        <v>9.121603723393527</v>
      </c>
      <c r="G131" s="245">
        <f aca="true" t="shared" si="138" ref="G131">G84/G37</f>
        <v>8.540255619766574</v>
      </c>
      <c r="H131" s="245">
        <f t="shared" si="124"/>
        <v>9.131174950340673</v>
      </c>
      <c r="I131" s="119">
        <f t="shared" si="124"/>
        <v>9.66429207352848</v>
      </c>
      <c r="J131" s="166">
        <f t="shared" si="124"/>
        <v>9.85919854073282</v>
      </c>
      <c r="K131" s="185">
        <f t="shared" si="124"/>
        <v>9.415510188081191</v>
      </c>
      <c r="M131" s="242">
        <f t="shared" si="108"/>
        <v>-0.04500247670422204</v>
      </c>
    </row>
    <row r="132" spans="1:13" ht="20.1" customHeight="1" thickBot="1">
      <c r="A132" s="24"/>
      <c r="B132" t="s">
        <v>92</v>
      </c>
      <c r="C132" s="244">
        <f t="shared" si="124"/>
        <v>13.309875060640524</v>
      </c>
      <c r="D132" s="245">
        <f t="shared" si="124"/>
        <v>12.84427106221032</v>
      </c>
      <c r="E132" s="245">
        <f t="shared" si="124"/>
        <v>13.680904612950778</v>
      </c>
      <c r="F132" s="245">
        <f t="shared" si="124"/>
        <v>13.68610844429603</v>
      </c>
      <c r="G132" s="245">
        <f aca="true" t="shared" si="139" ref="G132">G85/G38</f>
        <v>13.811972377929358</v>
      </c>
      <c r="H132" s="245">
        <f t="shared" si="124"/>
        <v>13.79750501599241</v>
      </c>
      <c r="I132" s="119">
        <f t="shared" si="124"/>
        <v>13.378519649809633</v>
      </c>
      <c r="J132" s="166">
        <f t="shared" si="124"/>
        <v>13.449357564532932</v>
      </c>
      <c r="K132" s="185">
        <f t="shared" si="124"/>
        <v>13.208278810383453</v>
      </c>
      <c r="M132" s="34">
        <f t="shared" si="108"/>
        <v>-0.017924927119584017</v>
      </c>
    </row>
    <row r="133" spans="1:13" ht="20.1" customHeight="1" thickBot="1">
      <c r="A133" s="5" t="s">
        <v>6</v>
      </c>
      <c r="B133" s="6"/>
      <c r="C133" s="113">
        <f t="shared" si="124"/>
        <v>10.43620664331918</v>
      </c>
      <c r="D133" s="134">
        <f t="shared" si="124"/>
        <v>10.88841256916583</v>
      </c>
      <c r="E133" s="134">
        <f t="shared" si="124"/>
        <v>11.564204729106528</v>
      </c>
      <c r="F133" s="134">
        <f t="shared" si="124"/>
        <v>11.385769200869499</v>
      </c>
      <c r="G133" s="134">
        <f aca="true" t="shared" si="140" ref="G133">G86/G39</f>
        <v>11.546971243508999</v>
      </c>
      <c r="H133" s="134">
        <f t="shared" si="124"/>
        <v>11.892505266359258</v>
      </c>
      <c r="I133" s="126">
        <f t="shared" si="124"/>
        <v>12.331970703911043</v>
      </c>
      <c r="J133" s="201">
        <f t="shared" si="124"/>
        <v>12.358848199892687</v>
      </c>
      <c r="K133" s="186">
        <f t="shared" si="124"/>
        <v>13.050452680761087</v>
      </c>
      <c r="M133" s="23">
        <f t="shared" si="108"/>
        <v>0.05596026989589568</v>
      </c>
    </row>
    <row r="134" spans="1:13" ht="20.1" customHeight="1">
      <c r="A134" s="24"/>
      <c r="B134" t="s">
        <v>91</v>
      </c>
      <c r="C134" s="244">
        <f aca="true" t="shared" si="141" ref="C134:K141">C87/C40</f>
        <v>9.891960810889307</v>
      </c>
      <c r="D134" s="245">
        <f t="shared" si="141"/>
        <v>10.222273866177959</v>
      </c>
      <c r="E134" s="245">
        <f t="shared" si="141"/>
        <v>10.884497388649878</v>
      </c>
      <c r="F134" s="245">
        <f t="shared" si="141"/>
        <v>10.928790922923891</v>
      </c>
      <c r="G134" s="245">
        <f aca="true" t="shared" si="142" ref="G134">G87/G40</f>
        <v>11.15227524901206</v>
      </c>
      <c r="H134" s="245">
        <f t="shared" si="141"/>
        <v>11.284437748580087</v>
      </c>
      <c r="I134" s="119">
        <f t="shared" si="141"/>
        <v>11.685201877154542</v>
      </c>
      <c r="J134" s="166">
        <f t="shared" si="141"/>
        <v>11.677227454001526</v>
      </c>
      <c r="K134" s="185">
        <f t="shared" si="141"/>
        <v>12.355470428135623</v>
      </c>
      <c r="M134" s="242">
        <f t="shared" si="108"/>
        <v>0.05808253515706574</v>
      </c>
    </row>
    <row r="135" spans="1:13" ht="20.1" customHeight="1" thickBot="1">
      <c r="A135" s="24"/>
      <c r="B135" t="s">
        <v>92</v>
      </c>
      <c r="C135" s="244">
        <f t="shared" si="141"/>
        <v>12.33491217309776</v>
      </c>
      <c r="D135" s="245">
        <f t="shared" si="141"/>
        <v>13.56111561573547</v>
      </c>
      <c r="E135" s="245">
        <f t="shared" si="141"/>
        <v>14.121246839103664</v>
      </c>
      <c r="F135" s="245">
        <f t="shared" si="141"/>
        <v>12.918087465884994</v>
      </c>
      <c r="G135" s="245">
        <f aca="true" t="shared" si="143" ref="G135">G88/G41</f>
        <v>12.947207023620999</v>
      </c>
      <c r="H135" s="245">
        <f t="shared" si="141"/>
        <v>14.44672748857496</v>
      </c>
      <c r="I135" s="119">
        <f t="shared" si="141"/>
        <v>15.094674672449868</v>
      </c>
      <c r="J135" s="166">
        <f t="shared" si="141"/>
        <v>15.255004390117012</v>
      </c>
      <c r="K135" s="185">
        <f t="shared" si="141"/>
        <v>15.719050891044839</v>
      </c>
      <c r="M135" s="34">
        <f t="shared" si="108"/>
        <v>0.030419296452543827</v>
      </c>
    </row>
    <row r="136" spans="1:13" ht="20.1" customHeight="1" thickBot="1">
      <c r="A136" s="5" t="s">
        <v>7</v>
      </c>
      <c r="B136" s="6"/>
      <c r="C136" s="113">
        <f t="shared" si="141"/>
        <v>17.34353829179513</v>
      </c>
      <c r="D136" s="134">
        <f t="shared" si="141"/>
        <v>15.135612348541587</v>
      </c>
      <c r="E136" s="134">
        <f t="shared" si="141"/>
        <v>17.89732769650397</v>
      </c>
      <c r="F136" s="134">
        <f t="shared" si="141"/>
        <v>17.22765836650511</v>
      </c>
      <c r="G136" s="134">
        <f aca="true" t="shared" si="144" ref="G136">G89/G42</f>
        <v>17.857502174372957</v>
      </c>
      <c r="H136" s="134">
        <f t="shared" si="141"/>
        <v>18.79871171020005</v>
      </c>
      <c r="I136" s="126">
        <f t="shared" si="141"/>
        <v>18.03887150079888</v>
      </c>
      <c r="J136" s="201">
        <f t="shared" si="141"/>
        <v>18.23554273581315</v>
      </c>
      <c r="K136" s="186">
        <f t="shared" si="141"/>
        <v>19.102063365101746</v>
      </c>
      <c r="M136" s="23">
        <f t="shared" si="108"/>
        <v>0.047518225360346236</v>
      </c>
    </row>
    <row r="137" spans="1:13" ht="20.1" customHeight="1">
      <c r="A137" s="24"/>
      <c r="B137" t="s">
        <v>91</v>
      </c>
      <c r="C137" s="244">
        <f t="shared" si="141"/>
        <v>17.493804805169436</v>
      </c>
      <c r="D137" s="245">
        <f t="shared" si="141"/>
        <v>15.20741029804255</v>
      </c>
      <c r="E137" s="245">
        <f t="shared" si="141"/>
        <v>17.98071319441163</v>
      </c>
      <c r="F137" s="245">
        <f t="shared" si="141"/>
        <v>17.314812762045108</v>
      </c>
      <c r="G137" s="245">
        <f aca="true" t="shared" si="145" ref="G137">G90/G43</f>
        <v>17.95827808715637</v>
      </c>
      <c r="H137" s="245">
        <f t="shared" si="141"/>
        <v>18.81376541009138</v>
      </c>
      <c r="I137" s="119">
        <f t="shared" si="141"/>
        <v>18.354788096240707</v>
      </c>
      <c r="J137" s="166">
        <f t="shared" si="141"/>
        <v>18.59962765279685</v>
      </c>
      <c r="K137" s="185">
        <f t="shared" si="141"/>
        <v>19.118308856740075</v>
      </c>
      <c r="M137" s="242">
        <f t="shared" si="108"/>
        <v>0.027886644486951825</v>
      </c>
    </row>
    <row r="138" spans="1:13" ht="20.1" customHeight="1" thickBot="1">
      <c r="A138" s="24"/>
      <c r="B138" t="s">
        <v>92</v>
      </c>
      <c r="C138" s="244">
        <f t="shared" si="141"/>
        <v>11.069869958122107</v>
      </c>
      <c r="D138" s="245">
        <f t="shared" si="141"/>
        <v>11.32031105350861</v>
      </c>
      <c r="E138" s="245">
        <f t="shared" si="141"/>
        <v>10.660059239006607</v>
      </c>
      <c r="F138" s="245">
        <f t="shared" si="141"/>
        <v>11.922603691208574</v>
      </c>
      <c r="G138" s="245">
        <f aca="true" t="shared" si="146" ref="G138">G91/G44</f>
        <v>13.913836477987422</v>
      </c>
      <c r="H138" s="245">
        <f t="shared" si="141"/>
        <v>16.46656976744186</v>
      </c>
      <c r="I138" s="119">
        <f t="shared" si="141"/>
        <v>12.212043834450473</v>
      </c>
      <c r="J138" s="166">
        <f t="shared" si="141"/>
        <v>12.186757614959426</v>
      </c>
      <c r="K138" s="185">
        <f t="shared" si="141"/>
        <v>17.40642857142857</v>
      </c>
      <c r="M138" s="34">
        <f t="shared" si="108"/>
        <v>0.42830678359122537</v>
      </c>
    </row>
    <row r="139" spans="1:13" ht="20.1" customHeight="1" thickBot="1">
      <c r="A139" s="74" t="s">
        <v>21</v>
      </c>
      <c r="B139" s="100"/>
      <c r="C139" s="114">
        <f t="shared" si="141"/>
        <v>9.84949775414317</v>
      </c>
      <c r="D139" s="115">
        <f t="shared" si="141"/>
        <v>10.411404658338641</v>
      </c>
      <c r="E139" s="115">
        <f t="shared" si="141"/>
        <v>10.813566770358026</v>
      </c>
      <c r="F139" s="115">
        <f t="shared" si="141"/>
        <v>10.404073354368721</v>
      </c>
      <c r="G139" s="115">
        <f aca="true" t="shared" si="147" ref="G139">G92/G45</f>
        <v>10.469578868030986</v>
      </c>
      <c r="H139" s="115">
        <f t="shared" si="141"/>
        <v>10.653736722958094</v>
      </c>
      <c r="I139" s="176">
        <f t="shared" si="141"/>
        <v>11.370440184389354</v>
      </c>
      <c r="J139" s="202">
        <f t="shared" si="141"/>
        <v>11.347150790795316</v>
      </c>
      <c r="K139" s="203">
        <f t="shared" si="141"/>
        <v>12.055176739067795</v>
      </c>
      <c r="M139" s="129">
        <f t="shared" si="108"/>
        <v>0.06239680438959367</v>
      </c>
    </row>
    <row r="140" spans="1:13" ht="20.1" customHeight="1">
      <c r="A140" s="24"/>
      <c r="B140" t="s">
        <v>91</v>
      </c>
      <c r="C140" s="319">
        <f t="shared" si="141"/>
        <v>8.775739079627051</v>
      </c>
      <c r="D140" s="320">
        <f t="shared" si="141"/>
        <v>9.261944474327965</v>
      </c>
      <c r="E140" s="320">
        <f t="shared" si="141"/>
        <v>9.430553623781234</v>
      </c>
      <c r="F140" s="320">
        <f t="shared" si="141"/>
        <v>8.85286444137248</v>
      </c>
      <c r="G140" s="320">
        <f aca="true" t="shared" si="148" ref="G140">G93/G46</f>
        <v>8.85590118183328</v>
      </c>
      <c r="H140" s="320">
        <f t="shared" si="141"/>
        <v>9.152672043838662</v>
      </c>
      <c r="I140" s="321">
        <f t="shared" si="141"/>
        <v>9.745025100334978</v>
      </c>
      <c r="J140" s="322">
        <f t="shared" si="141"/>
        <v>9.710843263899072</v>
      </c>
      <c r="K140" s="323">
        <f t="shared" si="141"/>
        <v>10.405712490802328</v>
      </c>
      <c r="M140" s="242">
        <f t="shared" si="108"/>
        <v>0.07155601300728376</v>
      </c>
    </row>
    <row r="141" spans="1:13" ht="20.1" customHeight="1" thickBot="1">
      <c r="A141" s="31"/>
      <c r="B141" s="25" t="s">
        <v>92</v>
      </c>
      <c r="C141" s="246">
        <f t="shared" si="141"/>
        <v>11.058594809175506</v>
      </c>
      <c r="D141" s="247">
        <f t="shared" si="141"/>
        <v>11.627077891387147</v>
      </c>
      <c r="E141" s="247">
        <f t="shared" si="141"/>
        <v>12.500752616302254</v>
      </c>
      <c r="F141" s="247">
        <f t="shared" si="141"/>
        <v>12.280213392533852</v>
      </c>
      <c r="G141" s="247">
        <f aca="true" t="shared" si="149" ref="G141">G94/G47</f>
        <v>12.256201900212876</v>
      </c>
      <c r="H141" s="247">
        <f t="shared" si="141"/>
        <v>12.322547853954378</v>
      </c>
      <c r="I141" s="123">
        <f t="shared" si="141"/>
        <v>13.188857490240776</v>
      </c>
      <c r="J141" s="324">
        <f t="shared" si="141"/>
        <v>13.190018062198495</v>
      </c>
      <c r="K141" s="325">
        <f t="shared" si="141"/>
        <v>13.789694439362282</v>
      </c>
      <c r="M141" s="34">
        <f t="shared" si="108"/>
        <v>0.045464409096027704</v>
      </c>
    </row>
  </sheetData>
  <mergeCells count="46">
    <mergeCell ref="A5:B6"/>
    <mergeCell ref="C5:C6"/>
    <mergeCell ref="D5:D6"/>
    <mergeCell ref="E5:E6"/>
    <mergeCell ref="F5:F6"/>
    <mergeCell ref="T5:U5"/>
    <mergeCell ref="W5:X5"/>
    <mergeCell ref="H5:H6"/>
    <mergeCell ref="I5:I6"/>
    <mergeCell ref="J5:K5"/>
    <mergeCell ref="M5:M6"/>
    <mergeCell ref="N5:N6"/>
    <mergeCell ref="O5:O6"/>
    <mergeCell ref="G52:G53"/>
    <mergeCell ref="P5:P6"/>
    <mergeCell ref="Q5:Q6"/>
    <mergeCell ref="R5:R6"/>
    <mergeCell ref="S5:S6"/>
    <mergeCell ref="G5:G6"/>
    <mergeCell ref="A52:B53"/>
    <mergeCell ref="C52:C53"/>
    <mergeCell ref="D52:D53"/>
    <mergeCell ref="E52:E53"/>
    <mergeCell ref="F52:F53"/>
    <mergeCell ref="W52:X52"/>
    <mergeCell ref="H52:H53"/>
    <mergeCell ref="I52:I53"/>
    <mergeCell ref="J52:K52"/>
    <mergeCell ref="M52:M53"/>
    <mergeCell ref="N52:N53"/>
    <mergeCell ref="O52:O53"/>
    <mergeCell ref="P52:P53"/>
    <mergeCell ref="Q52:Q53"/>
    <mergeCell ref="R52:R53"/>
    <mergeCell ref="S52:S53"/>
    <mergeCell ref="T52:U52"/>
    <mergeCell ref="H99:H100"/>
    <mergeCell ref="I99:I100"/>
    <mergeCell ref="J99:K99"/>
    <mergeCell ref="M99:M100"/>
    <mergeCell ref="A99:B100"/>
    <mergeCell ref="C99:C100"/>
    <mergeCell ref="D99:D100"/>
    <mergeCell ref="E99:E100"/>
    <mergeCell ref="F99:F100"/>
    <mergeCell ref="G99:G100"/>
  </mergeCells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M101:M141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W7:X47</xm:sqref>
        </x14:conditionalFormatting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W54:X94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146"/>
  <sheetViews>
    <sheetView showGridLines="0" workbookViewId="0" topLeftCell="G36">
      <selection activeCell="J67" sqref="J67:K93"/>
    </sheetView>
  </sheetViews>
  <sheetFormatPr defaultColWidth="9.140625" defaultRowHeight="15"/>
  <cols>
    <col min="1" max="1" width="2.8515625" style="0" customWidth="1"/>
    <col min="2" max="2" width="23.00390625" style="0" customWidth="1"/>
    <col min="3" max="8" width="12.00390625" style="0" customWidth="1"/>
    <col min="9" max="11" width="11.140625" style="0" customWidth="1"/>
    <col min="12" max="12" width="2.57421875" style="0" customWidth="1"/>
    <col min="13" max="14" width="10.28125" style="0" customWidth="1"/>
    <col min="15" max="18" width="11.140625" style="0" customWidth="1"/>
    <col min="19" max="21" width="11.7109375" style="0" customWidth="1"/>
    <col min="22" max="22" width="2.57421875" style="0" customWidth="1"/>
    <col min="23" max="24" width="11.140625" style="0" customWidth="1"/>
    <col min="25" max="26" width="10.28125" style="0" customWidth="1"/>
    <col min="27" max="27" width="1.8515625" style="0" customWidth="1"/>
    <col min="31" max="31" width="11.57421875" style="0" customWidth="1"/>
  </cols>
  <sheetData>
    <row r="1" ht="15">
      <c r="A1" s="1" t="s">
        <v>63</v>
      </c>
    </row>
    <row r="2" spans="1:15" ht="15">
      <c r="A2" s="1"/>
      <c r="O2" s="262"/>
    </row>
    <row r="3" spans="1:23" ht="15">
      <c r="A3" s="1" t="s">
        <v>22</v>
      </c>
      <c r="M3" s="1" t="s">
        <v>24</v>
      </c>
      <c r="W3" s="1" t="str">
        <f>7!W3</f>
        <v>VARIAÇÃO (JAN-SET)</v>
      </c>
    </row>
    <row r="4" ht="15.75" thickBot="1"/>
    <row r="5" spans="1:24" ht="24" customHeight="1">
      <c r="A5" s="470" t="s">
        <v>26</v>
      </c>
      <c r="B5" s="485"/>
      <c r="C5" s="472">
        <v>2016</v>
      </c>
      <c r="D5" s="461">
        <v>2017</v>
      </c>
      <c r="E5" s="461">
        <v>2018</v>
      </c>
      <c r="F5" s="476">
        <v>2019</v>
      </c>
      <c r="G5" s="476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76">
        <v>2019</v>
      </c>
      <c r="Q5" s="476">
        <v>2020</v>
      </c>
      <c r="R5" s="461">
        <v>2021</v>
      </c>
      <c r="S5" s="463">
        <v>2022</v>
      </c>
      <c r="T5" s="467" t="str">
        <f>J5</f>
        <v>janeiro - setembro</v>
      </c>
      <c r="U5" s="468"/>
      <c r="W5" s="492" t="s">
        <v>88</v>
      </c>
      <c r="X5" s="493"/>
    </row>
    <row r="6" spans="1:24" ht="20.25" customHeight="1" thickBot="1">
      <c r="A6" s="486"/>
      <c r="B6" s="487"/>
      <c r="C6" s="488"/>
      <c r="D6" s="469"/>
      <c r="E6" s="469"/>
      <c r="F6" s="484"/>
      <c r="G6" s="484"/>
      <c r="H6" s="469"/>
      <c r="I6" s="489"/>
      <c r="J6" s="167">
        <v>2022</v>
      </c>
      <c r="K6" s="169">
        <v>2023</v>
      </c>
      <c r="M6" s="495"/>
      <c r="N6" s="469"/>
      <c r="O6" s="469"/>
      <c r="P6" s="484"/>
      <c r="Q6" s="484"/>
      <c r="R6" s="469"/>
      <c r="S6" s="489"/>
      <c r="T6" s="167">
        <v>2022</v>
      </c>
      <c r="U6" s="169">
        <v>2023</v>
      </c>
      <c r="W6" s="131" t="s">
        <v>0</v>
      </c>
      <c r="X6" s="132" t="s">
        <v>38</v>
      </c>
    </row>
    <row r="7" spans="1:27" ht="20.1" customHeight="1" thickBot="1">
      <c r="A7" s="5" t="s">
        <v>10</v>
      </c>
      <c r="B7" s="6"/>
      <c r="C7" s="13">
        <v>18625525</v>
      </c>
      <c r="D7" s="14">
        <v>19983662</v>
      </c>
      <c r="E7" s="14">
        <v>20334191</v>
      </c>
      <c r="F7" s="14">
        <v>21469566</v>
      </c>
      <c r="G7" s="36">
        <v>19721315</v>
      </c>
      <c r="H7" s="36">
        <v>20394126</v>
      </c>
      <c r="I7" s="15">
        <v>21704967</v>
      </c>
      <c r="J7" s="14">
        <v>16803815</v>
      </c>
      <c r="K7" s="161">
        <v>16104259</v>
      </c>
      <c r="M7" s="135">
        <f>C7/C46</f>
        <v>0.16972846980551387</v>
      </c>
      <c r="N7" s="21">
        <f>D7/D46</f>
        <v>0.17784797322324608</v>
      </c>
      <c r="O7" s="21">
        <f>E7/E46</f>
        <v>0.17665948104128135</v>
      </c>
      <c r="P7" s="21">
        <f>F7/F46</f>
        <v>0.17230649587352914</v>
      </c>
      <c r="Q7" s="21">
        <f aca="true" t="shared" si="0" ref="Q7:R7">G7/G46</f>
        <v>0.17604388513552507</v>
      </c>
      <c r="R7" s="21">
        <f t="shared" si="0"/>
        <v>0.17328196252462968</v>
      </c>
      <c r="S7" s="192">
        <f>I7/I46</f>
        <v>0.17421887997581978</v>
      </c>
      <c r="T7" s="193">
        <f>J7/J46</f>
        <v>0.18436291455918027</v>
      </c>
      <c r="U7" s="194">
        <f>K7/K46</f>
        <v>0.179509008400561</v>
      </c>
      <c r="W7" s="102">
        <f>(K7-J7)/J7</f>
        <v>-0.04163078443793865</v>
      </c>
      <c r="X7" s="101">
        <f>(U7-T7)*100</f>
        <v>-0.48539061586192755</v>
      </c>
      <c r="AA7" s="1"/>
    </row>
    <row r="8" spans="1:24" ht="20.1" customHeight="1">
      <c r="A8" s="24"/>
      <c r="B8" t="s">
        <v>37</v>
      </c>
      <c r="C8" s="10">
        <v>4702002</v>
      </c>
      <c r="D8" s="11">
        <v>5732995</v>
      </c>
      <c r="E8" s="11">
        <v>5593310</v>
      </c>
      <c r="F8" s="35">
        <v>6042469</v>
      </c>
      <c r="G8" s="35">
        <v>3393434</v>
      </c>
      <c r="H8" s="35">
        <v>3466822</v>
      </c>
      <c r="I8" s="12">
        <v>5601356</v>
      </c>
      <c r="J8" s="11">
        <v>4187401</v>
      </c>
      <c r="K8" s="162">
        <v>4450259</v>
      </c>
      <c r="M8" s="77">
        <f>C8/C7</f>
        <v>0.25244936719904537</v>
      </c>
      <c r="N8" s="18">
        <f>D8/D7</f>
        <v>0.2868841056258858</v>
      </c>
      <c r="O8" s="18">
        <f>E8/E7</f>
        <v>0.2750692171623646</v>
      </c>
      <c r="P8" s="18">
        <f>F8/F7</f>
        <v>0.2814434628068402</v>
      </c>
      <c r="Q8" s="18">
        <f aca="true" t="shared" si="1" ref="Q8:R8">G8/G7</f>
        <v>0.17206935744396354</v>
      </c>
      <c r="R8" s="18">
        <f t="shared" si="1"/>
        <v>0.1699912023687605</v>
      </c>
      <c r="S8" s="195">
        <f>I8/I7</f>
        <v>0.25806793440413894</v>
      </c>
      <c r="T8" s="196">
        <f>J8/J7</f>
        <v>0.2491934718395793</v>
      </c>
      <c r="U8" s="197">
        <f>K8/K7</f>
        <v>0.27634050098175894</v>
      </c>
      <c r="W8" s="103">
        <f aca="true" t="shared" si="2" ref="W8:W45">(K8-J8)/J8</f>
        <v>0.06277354378049774</v>
      </c>
      <c r="X8" s="108">
        <f aca="true" t="shared" si="3" ref="X8:X48">(U8-T8)*100</f>
        <v>2.7147029142179644</v>
      </c>
    </row>
    <row r="9" spans="1:24" ht="20.1" customHeight="1" thickBot="1">
      <c r="A9" s="24"/>
      <c r="B9" t="s">
        <v>36</v>
      </c>
      <c r="C9" s="10">
        <v>13923523</v>
      </c>
      <c r="D9" s="11">
        <v>14250667</v>
      </c>
      <c r="E9" s="11">
        <v>14740881</v>
      </c>
      <c r="F9" s="35">
        <v>15427097</v>
      </c>
      <c r="G9" s="35">
        <v>16327881</v>
      </c>
      <c r="H9" s="35">
        <v>16927304</v>
      </c>
      <c r="I9" s="12">
        <v>16103611</v>
      </c>
      <c r="J9" s="11">
        <v>12616414</v>
      </c>
      <c r="K9" s="162">
        <v>11654000</v>
      </c>
      <c r="M9" s="77">
        <f>C9/C7</f>
        <v>0.7475506328009546</v>
      </c>
      <c r="N9" s="18">
        <f>D9/D7</f>
        <v>0.7131158943741143</v>
      </c>
      <c r="O9" s="18">
        <f>E9/E7</f>
        <v>0.7249307828376353</v>
      </c>
      <c r="P9" s="18">
        <f>F9/F7</f>
        <v>0.7185565371931598</v>
      </c>
      <c r="Q9" s="18">
        <f aca="true" t="shared" si="4" ref="Q9:R9">G9/G7</f>
        <v>0.8279306425560364</v>
      </c>
      <c r="R9" s="18">
        <f t="shared" si="4"/>
        <v>0.8300087976312395</v>
      </c>
      <c r="S9" s="195">
        <f>I9/I7</f>
        <v>0.7419320655958611</v>
      </c>
      <c r="T9" s="196">
        <f>J9/J7</f>
        <v>0.7508065281604207</v>
      </c>
      <c r="U9" s="197">
        <f>K9/K7</f>
        <v>0.7236594990182411</v>
      </c>
      <c r="W9" s="103">
        <f t="shared" si="2"/>
        <v>-0.07628269015268523</v>
      </c>
      <c r="X9" s="106">
        <f t="shared" si="3"/>
        <v>-2.714702914217959</v>
      </c>
    </row>
    <row r="10" spans="1:27" ht="20.1" customHeight="1" thickBot="1">
      <c r="A10" s="5" t="s">
        <v>18</v>
      </c>
      <c r="B10" s="6"/>
      <c r="C10" s="13">
        <v>539211</v>
      </c>
      <c r="D10" s="14">
        <v>687664</v>
      </c>
      <c r="E10" s="14">
        <v>429621</v>
      </c>
      <c r="F10" s="36">
        <v>392807</v>
      </c>
      <c r="G10" s="36">
        <v>274448</v>
      </c>
      <c r="H10" s="36">
        <v>297993</v>
      </c>
      <c r="I10" s="15">
        <v>395152</v>
      </c>
      <c r="J10" s="14">
        <v>286870</v>
      </c>
      <c r="K10" s="161">
        <v>297384</v>
      </c>
      <c r="M10" s="135">
        <f>C10/C46</f>
        <v>0.004913657893256751</v>
      </c>
      <c r="N10" s="21">
        <f>D10/D46</f>
        <v>0.006119981846099594</v>
      </c>
      <c r="O10" s="21">
        <f>E10/E46</f>
        <v>0.0037324633620504665</v>
      </c>
      <c r="P10" s="21">
        <f>F10/F46</f>
        <v>0.0031525182076150658</v>
      </c>
      <c r="Q10" s="21">
        <f aca="true" t="shared" si="5" ref="Q10:R10">G10/G46</f>
        <v>0.0024498818759131724</v>
      </c>
      <c r="R10" s="21">
        <f t="shared" si="5"/>
        <v>0.0025319453188924093</v>
      </c>
      <c r="S10" s="192">
        <f>I10/I46</f>
        <v>0.003171759664974618</v>
      </c>
      <c r="T10" s="193">
        <f>J10/J46</f>
        <v>0.003147391785710093</v>
      </c>
      <c r="U10" s="194">
        <f>K10/K46</f>
        <v>0.003314844039343408</v>
      </c>
      <c r="W10" s="102">
        <f t="shared" si="2"/>
        <v>0.03665074772545055</v>
      </c>
      <c r="X10" s="101">
        <f t="shared" si="3"/>
        <v>0.016745225363331465</v>
      </c>
      <c r="AA10" s="1"/>
    </row>
    <row r="11" spans="1:24" ht="20.1" customHeight="1">
      <c r="A11" s="24"/>
      <c r="B11" t="s">
        <v>37</v>
      </c>
      <c r="C11" s="10">
        <v>364939</v>
      </c>
      <c r="D11" s="11">
        <v>476985</v>
      </c>
      <c r="E11" s="11">
        <v>302334</v>
      </c>
      <c r="F11" s="35">
        <v>272418</v>
      </c>
      <c r="G11" s="35">
        <v>154593</v>
      </c>
      <c r="H11" s="35">
        <v>156955</v>
      </c>
      <c r="I11" s="12">
        <v>269737</v>
      </c>
      <c r="J11" s="11">
        <v>198501</v>
      </c>
      <c r="K11" s="162">
        <v>205147</v>
      </c>
      <c r="M11" s="77">
        <f>C11/C10</f>
        <v>0.6768018456596768</v>
      </c>
      <c r="N11" s="18">
        <f>D11/D10</f>
        <v>0.6936309011377649</v>
      </c>
      <c r="O11" s="18">
        <f>E11/E10</f>
        <v>0.7037225833932699</v>
      </c>
      <c r="P11" s="18">
        <f>F11/F10</f>
        <v>0.6935161542436871</v>
      </c>
      <c r="Q11" s="18">
        <f aca="true" t="shared" si="6" ref="Q11:R11">G11/G10</f>
        <v>0.5632870343380166</v>
      </c>
      <c r="R11" s="18">
        <f t="shared" si="6"/>
        <v>0.5267070031846386</v>
      </c>
      <c r="S11" s="195">
        <f>I11/I10</f>
        <v>0.6826158035388914</v>
      </c>
      <c r="T11" s="196">
        <f>J11/J10</f>
        <v>0.6919545438700456</v>
      </c>
      <c r="U11" s="197">
        <f>K11/K10</f>
        <v>0.6898387270330616</v>
      </c>
      <c r="W11" s="103">
        <f t="shared" si="2"/>
        <v>0.03348093964262145</v>
      </c>
      <c r="X11" s="108">
        <f t="shared" si="3"/>
        <v>-0.21158168369840302</v>
      </c>
    </row>
    <row r="12" spans="1:24" ht="20.1" customHeight="1" thickBot="1">
      <c r="A12" s="24"/>
      <c r="B12" t="s">
        <v>36</v>
      </c>
      <c r="C12" s="10">
        <v>174272</v>
      </c>
      <c r="D12" s="11">
        <v>210679</v>
      </c>
      <c r="E12" s="11">
        <v>127287</v>
      </c>
      <c r="F12" s="35">
        <v>120389</v>
      </c>
      <c r="G12" s="35">
        <v>119855</v>
      </c>
      <c r="H12" s="35">
        <v>141038</v>
      </c>
      <c r="I12" s="12">
        <v>125415</v>
      </c>
      <c r="J12" s="11">
        <v>88369</v>
      </c>
      <c r="K12" s="162">
        <v>92237</v>
      </c>
      <c r="M12" s="77">
        <f>C12/C10</f>
        <v>0.3231981543403232</v>
      </c>
      <c r="N12" s="18">
        <f>D12/D10</f>
        <v>0.30636909886223507</v>
      </c>
      <c r="O12" s="18">
        <f>E12/E10</f>
        <v>0.2962774166067301</v>
      </c>
      <c r="P12" s="18">
        <f>F12/F10</f>
        <v>0.3064838457563129</v>
      </c>
      <c r="Q12" s="18">
        <f aca="true" t="shared" si="7" ref="Q12:R12">G12/G10</f>
        <v>0.4367129656619833</v>
      </c>
      <c r="R12" s="18">
        <f t="shared" si="7"/>
        <v>0.4732929968153614</v>
      </c>
      <c r="S12" s="195">
        <f>I12/I10</f>
        <v>0.31738419646110866</v>
      </c>
      <c r="T12" s="196">
        <f>J12/J10</f>
        <v>0.3080454561299543</v>
      </c>
      <c r="U12" s="197">
        <f>K12/K10</f>
        <v>0.31016127296693835</v>
      </c>
      <c r="W12" s="103">
        <f t="shared" si="2"/>
        <v>0.043771005669408954</v>
      </c>
      <c r="X12" s="106">
        <f t="shared" si="3"/>
        <v>0.21158168369840302</v>
      </c>
    </row>
    <row r="13" spans="1:27" ht="20.1" customHeight="1" thickBot="1">
      <c r="A13" s="5" t="s">
        <v>15</v>
      </c>
      <c r="B13" s="6"/>
      <c r="C13" s="13">
        <v>11753648</v>
      </c>
      <c r="D13" s="14">
        <v>13623943</v>
      </c>
      <c r="E13" s="14">
        <v>13143932</v>
      </c>
      <c r="F13" s="36">
        <v>12901981</v>
      </c>
      <c r="G13" s="36">
        <v>12322675</v>
      </c>
      <c r="H13" s="36">
        <v>14026050</v>
      </c>
      <c r="I13" s="15">
        <v>16007296</v>
      </c>
      <c r="J13" s="14">
        <v>11338347</v>
      </c>
      <c r="K13" s="161">
        <v>11629320</v>
      </c>
      <c r="M13" s="135">
        <f>C13/C46</f>
        <v>0.10710724608689627</v>
      </c>
      <c r="N13" s="21">
        <f>D13/D46</f>
        <v>0.12124858045832795</v>
      </c>
      <c r="O13" s="21">
        <f>E13/E46</f>
        <v>0.11419191478834301</v>
      </c>
      <c r="P13" s="21">
        <f>F13/F46</f>
        <v>0.1035463472310922</v>
      </c>
      <c r="Q13" s="21">
        <f aca="true" t="shared" si="8" ref="Q13:R13">G13/G46</f>
        <v>0.1099993373800077</v>
      </c>
      <c r="R13" s="21">
        <f t="shared" si="8"/>
        <v>0.11917458342998284</v>
      </c>
      <c r="S13" s="192">
        <f>I13/I46</f>
        <v>0.12848548355597222</v>
      </c>
      <c r="T13" s="193">
        <f>J13/J46</f>
        <v>0.12439857848966666</v>
      </c>
      <c r="U13" s="194">
        <f>K13/K46</f>
        <v>0.1296282990464083</v>
      </c>
      <c r="W13" s="102">
        <f t="shared" si="2"/>
        <v>0.02566273549398338</v>
      </c>
      <c r="X13" s="101">
        <f t="shared" si="3"/>
        <v>0.5229720556741633</v>
      </c>
      <c r="AA13" s="1"/>
    </row>
    <row r="14" spans="1:24" ht="20.1" customHeight="1">
      <c r="A14" s="24"/>
      <c r="B14" t="s">
        <v>37</v>
      </c>
      <c r="C14" s="10">
        <v>3467330</v>
      </c>
      <c r="D14" s="11">
        <v>4379112</v>
      </c>
      <c r="E14" s="11">
        <v>4100973</v>
      </c>
      <c r="F14" s="35">
        <v>4526694</v>
      </c>
      <c r="G14" s="35">
        <v>2630040</v>
      </c>
      <c r="H14" s="35">
        <v>2888926</v>
      </c>
      <c r="I14" s="12">
        <v>4959465</v>
      </c>
      <c r="J14" s="11">
        <v>3692879</v>
      </c>
      <c r="K14" s="162">
        <v>3898657</v>
      </c>
      <c r="M14" s="77">
        <f>C14/C13</f>
        <v>0.29500032670707854</v>
      </c>
      <c r="N14" s="18">
        <f>D14/D13</f>
        <v>0.3214276513047654</v>
      </c>
      <c r="O14" s="18">
        <f>E14/E13</f>
        <v>0.31200503776191174</v>
      </c>
      <c r="P14" s="18">
        <f>F14/F13</f>
        <v>0.35085263263060146</v>
      </c>
      <c r="Q14" s="18">
        <f aca="true" t="shared" si="9" ref="Q14:R14">G14/G13</f>
        <v>0.21343093118985934</v>
      </c>
      <c r="R14" s="18">
        <f t="shared" si="9"/>
        <v>0.20596860841077852</v>
      </c>
      <c r="S14" s="195">
        <f>I14/I13</f>
        <v>0.3098252821713299</v>
      </c>
      <c r="T14" s="196">
        <f>J14/J13</f>
        <v>0.3256981815779672</v>
      </c>
      <c r="U14" s="197">
        <f>K14/K13</f>
        <v>0.3352437631778986</v>
      </c>
      <c r="W14" s="103">
        <f t="shared" si="2"/>
        <v>0.05572291970573637</v>
      </c>
      <c r="X14" s="108">
        <f t="shared" si="3"/>
        <v>0.9545581599931408</v>
      </c>
    </row>
    <row r="15" spans="1:24" ht="20.1" customHeight="1" thickBot="1">
      <c r="A15" s="24"/>
      <c r="B15" t="s">
        <v>36</v>
      </c>
      <c r="C15" s="10">
        <v>8286318</v>
      </c>
      <c r="D15" s="11">
        <v>9244831</v>
      </c>
      <c r="E15" s="11">
        <v>9042959</v>
      </c>
      <c r="F15" s="35">
        <v>8375287</v>
      </c>
      <c r="G15" s="35">
        <v>9692635</v>
      </c>
      <c r="H15" s="35">
        <v>11137124</v>
      </c>
      <c r="I15" s="12">
        <v>11047831</v>
      </c>
      <c r="J15" s="11">
        <v>7645468</v>
      </c>
      <c r="K15" s="162">
        <v>7730663</v>
      </c>
      <c r="M15" s="77">
        <f>C15/C13</f>
        <v>0.7049996732929215</v>
      </c>
      <c r="N15" s="18">
        <f>D15/D13</f>
        <v>0.6785723486952345</v>
      </c>
      <c r="O15" s="18">
        <f>E15/E13</f>
        <v>0.6879949622380883</v>
      </c>
      <c r="P15" s="18">
        <f>F15/F13</f>
        <v>0.6491473673693986</v>
      </c>
      <c r="Q15" s="18">
        <f aca="true" t="shared" si="10" ref="Q15:R15">G15/G13</f>
        <v>0.7865690688101407</v>
      </c>
      <c r="R15" s="18">
        <f t="shared" si="10"/>
        <v>0.7940313915892215</v>
      </c>
      <c r="S15" s="195">
        <f>I15/I13</f>
        <v>0.6901747178286701</v>
      </c>
      <c r="T15" s="196">
        <f>J15/J13</f>
        <v>0.6743018184220327</v>
      </c>
      <c r="U15" s="197">
        <f>K15/K13</f>
        <v>0.6647562368221014</v>
      </c>
      <c r="W15" s="103">
        <f t="shared" si="2"/>
        <v>0.011143202744423233</v>
      </c>
      <c r="X15" s="106">
        <f t="shared" si="3"/>
        <v>-0.9545581599931352</v>
      </c>
    </row>
    <row r="16" spans="1:27" ht="20.1" customHeight="1" thickBot="1">
      <c r="A16" s="5" t="s">
        <v>8</v>
      </c>
      <c r="B16" s="6"/>
      <c r="C16" s="13">
        <v>108515</v>
      </c>
      <c r="D16" s="14">
        <v>88963</v>
      </c>
      <c r="E16" s="14">
        <v>259060</v>
      </c>
      <c r="F16" s="36">
        <v>298131</v>
      </c>
      <c r="G16" s="36">
        <v>93359</v>
      </c>
      <c r="H16" s="36"/>
      <c r="I16" s="15"/>
      <c r="J16" s="14"/>
      <c r="K16" s="161"/>
      <c r="M16" s="135">
        <f>C16/C46</f>
        <v>0.0009888625905012255</v>
      </c>
      <c r="N16" s="21">
        <f>D16/D46</f>
        <v>0.0007917412355082688</v>
      </c>
      <c r="O16" s="21">
        <f>E16/E46</f>
        <v>0.0022506626970580906</v>
      </c>
      <c r="P16" s="21">
        <f>F16/F46</f>
        <v>0.002392684971893289</v>
      </c>
      <c r="Q16" s="21">
        <f aca="true" t="shared" si="11" ref="Q16:R16">G16/G46</f>
        <v>0.0008333765305390379</v>
      </c>
      <c r="R16" s="21">
        <f t="shared" si="11"/>
        <v>0</v>
      </c>
      <c r="S16" s="192">
        <f>I16/I46</f>
        <v>0</v>
      </c>
      <c r="T16" s="193">
        <f>J16/J46</f>
        <v>0</v>
      </c>
      <c r="U16" s="194">
        <f>K16/K46</f>
        <v>0</v>
      </c>
      <c r="W16" s="102"/>
      <c r="X16" s="101">
        <f t="shared" si="3"/>
        <v>0</v>
      </c>
      <c r="AA16" s="26"/>
    </row>
    <row r="17" spans="1:27" ht="20.1" customHeight="1">
      <c r="A17" s="24"/>
      <c r="B17" t="s">
        <v>37</v>
      </c>
      <c r="C17" s="10">
        <v>39672</v>
      </c>
      <c r="D17" s="11">
        <v>46278</v>
      </c>
      <c r="E17" s="11">
        <v>123104</v>
      </c>
      <c r="F17" s="35">
        <v>114133</v>
      </c>
      <c r="G17" s="35">
        <v>23134</v>
      </c>
      <c r="H17" s="35"/>
      <c r="I17" s="12"/>
      <c r="J17" s="11"/>
      <c r="K17" s="162"/>
      <c r="M17" s="77">
        <f>C17/C16</f>
        <v>0.36559001059761326</v>
      </c>
      <c r="N17" s="18">
        <f>D17/D16</f>
        <v>0.5201937884288974</v>
      </c>
      <c r="O17" s="18">
        <f>E17/E16</f>
        <v>0.4751949355361692</v>
      </c>
      <c r="P17" s="18">
        <f>F17/F16</f>
        <v>0.38282835397862014</v>
      </c>
      <c r="Q17" s="18">
        <f aca="true" t="shared" si="12" ref="Q17">G17/G16</f>
        <v>0.24779614177529752</v>
      </c>
      <c r="R17" s="18"/>
      <c r="S17" s="195"/>
      <c r="T17" s="196"/>
      <c r="U17" s="197"/>
      <c r="W17" s="103"/>
      <c r="X17" s="108"/>
      <c r="AA17" s="2"/>
    </row>
    <row r="18" spans="1:27" ht="20.1" customHeight="1" thickBot="1">
      <c r="A18" s="204"/>
      <c r="B18" t="s">
        <v>36</v>
      </c>
      <c r="C18" s="10">
        <v>68843</v>
      </c>
      <c r="D18" s="11">
        <v>42685</v>
      </c>
      <c r="E18" s="11">
        <v>135956</v>
      </c>
      <c r="F18" s="35">
        <v>183998</v>
      </c>
      <c r="G18" s="35">
        <v>70225</v>
      </c>
      <c r="H18" s="35"/>
      <c r="I18" s="12"/>
      <c r="J18" s="11"/>
      <c r="K18" s="162"/>
      <c r="M18" s="77">
        <f>C18/C16</f>
        <v>0.6344099894023868</v>
      </c>
      <c r="N18" s="18">
        <f>D18/D16</f>
        <v>0.4798062115711026</v>
      </c>
      <c r="O18" s="18">
        <f>E18/E16</f>
        <v>0.5248050644638308</v>
      </c>
      <c r="P18" s="18">
        <f>F18/F16</f>
        <v>0.6171716460213799</v>
      </c>
      <c r="Q18" s="18">
        <f aca="true" t="shared" si="13" ref="Q18">G18/G16</f>
        <v>0.7522038582247025</v>
      </c>
      <c r="R18" s="18"/>
      <c r="S18" s="195"/>
      <c r="T18" s="196"/>
      <c r="U18" s="197"/>
      <c r="W18" s="103"/>
      <c r="X18" s="106"/>
      <c r="AA18" s="2"/>
    </row>
    <row r="19" spans="1:27" ht="20.1" customHeight="1" thickBot="1">
      <c r="A19" s="5" t="s">
        <v>16</v>
      </c>
      <c r="B19" s="6"/>
      <c r="C19" s="13">
        <v>33870</v>
      </c>
      <c r="D19" s="14">
        <v>27242</v>
      </c>
      <c r="E19" s="14">
        <v>23820</v>
      </c>
      <c r="F19" s="36">
        <v>29584</v>
      </c>
      <c r="G19" s="36">
        <v>54417</v>
      </c>
      <c r="H19" s="36">
        <v>32673</v>
      </c>
      <c r="I19" s="15">
        <v>38012</v>
      </c>
      <c r="J19" s="14">
        <v>27553</v>
      </c>
      <c r="K19" s="161">
        <v>25047</v>
      </c>
      <c r="M19" s="135">
        <f>C19/C46</f>
        <v>0.0003086465091487491</v>
      </c>
      <c r="N19" s="21">
        <f>D19/D46</f>
        <v>0.00024244477746609554</v>
      </c>
      <c r="O19" s="21">
        <f>E19/E46</f>
        <v>0.0002069435090092014</v>
      </c>
      <c r="P19" s="21">
        <f>F19/F46</f>
        <v>0.0002374298285266915</v>
      </c>
      <c r="Q19" s="21">
        <f aca="true" t="shared" si="14" ref="Q19:R19">G19/G46</f>
        <v>0.0004857576737362528</v>
      </c>
      <c r="R19" s="21">
        <f t="shared" si="14"/>
        <v>0.0002776113848451866</v>
      </c>
      <c r="S19" s="192">
        <f>I19/I46</f>
        <v>0.00030511025728078103</v>
      </c>
      <c r="T19" s="193">
        <f>J19/J46</f>
        <v>0.0003022975071344867</v>
      </c>
      <c r="U19" s="194">
        <f>K19/K46</f>
        <v>0.0002791908732596049</v>
      </c>
      <c r="W19" s="102">
        <f t="shared" si="2"/>
        <v>-0.09095198345007803</v>
      </c>
      <c r="X19" s="101">
        <f t="shared" si="3"/>
        <v>-0.002310663387488179</v>
      </c>
      <c r="AA19" s="26"/>
    </row>
    <row r="20" spans="1:27" ht="20.1" customHeight="1">
      <c r="A20" s="24"/>
      <c r="B20" t="s">
        <v>37</v>
      </c>
      <c r="C20" s="10">
        <v>21660</v>
      </c>
      <c r="D20" s="11">
        <v>12633</v>
      </c>
      <c r="E20" s="11">
        <v>10045</v>
      </c>
      <c r="F20" s="35">
        <v>19629</v>
      </c>
      <c r="G20" s="35">
        <v>44990</v>
      </c>
      <c r="H20" s="35">
        <v>21465</v>
      </c>
      <c r="I20" s="12">
        <v>28863</v>
      </c>
      <c r="J20" s="11">
        <v>20654</v>
      </c>
      <c r="K20" s="162">
        <v>19693</v>
      </c>
      <c r="M20" s="77">
        <f>C20/C19</f>
        <v>0.6395039858281665</v>
      </c>
      <c r="N20" s="18">
        <f>D20/D19</f>
        <v>0.46373247191836137</v>
      </c>
      <c r="O20" s="18">
        <f>E20/E19</f>
        <v>0.42170445004198154</v>
      </c>
      <c r="P20" s="18">
        <f>F20/F19</f>
        <v>0.6635005408328827</v>
      </c>
      <c r="Q20" s="18">
        <f aca="true" t="shared" si="15" ref="Q20:R20">G20/G19</f>
        <v>0.8267636951687891</v>
      </c>
      <c r="R20" s="18">
        <f t="shared" si="15"/>
        <v>0.6569644660729043</v>
      </c>
      <c r="S20" s="195">
        <f>I20/I19</f>
        <v>0.7593128485741345</v>
      </c>
      <c r="T20" s="196">
        <f>J20/J19</f>
        <v>0.7496098428483287</v>
      </c>
      <c r="U20" s="197">
        <f>K20/K19</f>
        <v>0.7862418652932487</v>
      </c>
      <c r="W20" s="103">
        <f t="shared" si="2"/>
        <v>-0.04652851747845454</v>
      </c>
      <c r="X20" s="108">
        <f t="shared" si="3"/>
        <v>3.663202244492003</v>
      </c>
      <c r="AA20" s="2"/>
    </row>
    <row r="21" spans="1:27" ht="20.1" customHeight="1" thickBot="1">
      <c r="A21" s="204"/>
      <c r="B21" t="s">
        <v>36</v>
      </c>
      <c r="C21" s="10">
        <v>12210</v>
      </c>
      <c r="D21" s="11">
        <v>14609</v>
      </c>
      <c r="E21" s="11">
        <v>13775</v>
      </c>
      <c r="F21" s="35">
        <v>9955</v>
      </c>
      <c r="G21" s="35">
        <v>9427</v>
      </c>
      <c r="H21" s="35">
        <v>11208</v>
      </c>
      <c r="I21" s="12">
        <v>9149</v>
      </c>
      <c r="J21" s="11">
        <v>6899</v>
      </c>
      <c r="K21" s="162">
        <v>5354</v>
      </c>
      <c r="M21" s="77">
        <f>C21/C19</f>
        <v>0.36049601417183347</v>
      </c>
      <c r="N21" s="18">
        <f>D21/D19</f>
        <v>0.5362675280816387</v>
      </c>
      <c r="O21" s="18">
        <f>E21/E19</f>
        <v>0.5782955499580185</v>
      </c>
      <c r="P21" s="18">
        <f>F21/F19</f>
        <v>0.3364994591671174</v>
      </c>
      <c r="Q21" s="18">
        <f aca="true" t="shared" si="16" ref="Q21:R21">G21/G19</f>
        <v>0.17323630483121083</v>
      </c>
      <c r="R21" s="18">
        <f t="shared" si="16"/>
        <v>0.3430355339270958</v>
      </c>
      <c r="S21" s="195">
        <f>I21/I19</f>
        <v>0.24068715142586553</v>
      </c>
      <c r="T21" s="196">
        <f>J21/J19</f>
        <v>0.25039015715167134</v>
      </c>
      <c r="U21" s="197">
        <f>K21/K19</f>
        <v>0.2137581347067513</v>
      </c>
      <c r="W21" s="103">
        <f t="shared" si="2"/>
        <v>-0.22394549934773156</v>
      </c>
      <c r="X21" s="106">
        <f t="shared" si="3"/>
        <v>-3.663202244492003</v>
      </c>
      <c r="AA21" s="2"/>
    </row>
    <row r="22" spans="1:27" ht="20.1" customHeight="1" thickBot="1">
      <c r="A22" s="5" t="s">
        <v>19</v>
      </c>
      <c r="B22" s="6"/>
      <c r="C22" s="13">
        <v>1062653</v>
      </c>
      <c r="D22" s="14">
        <v>762668</v>
      </c>
      <c r="E22" s="14">
        <v>1066136</v>
      </c>
      <c r="F22" s="36">
        <v>883932</v>
      </c>
      <c r="G22" s="36">
        <v>522330</v>
      </c>
      <c r="H22" s="36">
        <v>377044</v>
      </c>
      <c r="I22" s="15">
        <v>361897</v>
      </c>
      <c r="J22" s="14">
        <v>262483</v>
      </c>
      <c r="K22" s="161">
        <v>343466</v>
      </c>
      <c r="M22" s="135">
        <f>C22/C46</f>
        <v>0.009683617918111771</v>
      </c>
      <c r="N22" s="21">
        <f>D22/D46</f>
        <v>0.00678749260482021</v>
      </c>
      <c r="O22" s="21">
        <f>E22/E46</f>
        <v>0.009262381398867923</v>
      </c>
      <c r="P22" s="21">
        <f>F22/F46</f>
        <v>0.0070940989450126914</v>
      </c>
      <c r="Q22" s="21">
        <f aca="true" t="shared" si="17" ref="Q22:R22">G22/G46</f>
        <v>0.004662620242252548</v>
      </c>
      <c r="R22" s="21">
        <f t="shared" si="17"/>
        <v>0.0032036148191953153</v>
      </c>
      <c r="S22" s="192">
        <f>I22/I46</f>
        <v>0.002904832336607987</v>
      </c>
      <c r="T22" s="193">
        <f>J22/J46</f>
        <v>0.002879830020875457</v>
      </c>
      <c r="U22" s="194">
        <f>K22/K46</f>
        <v>0.0038285053090183836</v>
      </c>
      <c r="W22" s="102">
        <f t="shared" si="2"/>
        <v>0.30852664744002467</v>
      </c>
      <c r="X22" s="101">
        <f t="shared" si="3"/>
        <v>0.09486752881429265</v>
      </c>
      <c r="AA22" s="26"/>
    </row>
    <row r="23" spans="1:27" ht="20.1" customHeight="1">
      <c r="A23" s="24"/>
      <c r="B23" t="s">
        <v>37</v>
      </c>
      <c r="C23" s="10">
        <v>20984</v>
      </c>
      <c r="D23" s="11">
        <v>45120</v>
      </c>
      <c r="E23" s="11">
        <v>98963</v>
      </c>
      <c r="F23" s="35">
        <v>77778</v>
      </c>
      <c r="G23" s="35">
        <v>28035</v>
      </c>
      <c r="H23" s="35">
        <v>27309</v>
      </c>
      <c r="I23" s="12">
        <v>49886</v>
      </c>
      <c r="J23" s="11">
        <v>38082</v>
      </c>
      <c r="K23" s="162">
        <v>39815</v>
      </c>
      <c r="M23" s="77">
        <f>C23/C22</f>
        <v>0.019746803519116778</v>
      </c>
      <c r="N23" s="18">
        <f>D23/D22</f>
        <v>0.05916073573297949</v>
      </c>
      <c r="O23" s="18">
        <f>E23/E22</f>
        <v>0.09282399243623703</v>
      </c>
      <c r="P23" s="18">
        <f>F23/F22</f>
        <v>0.08799093142911446</v>
      </c>
      <c r="Q23" s="18">
        <f aca="true" t="shared" si="18" ref="Q23:R23">G23/G22</f>
        <v>0.05367296536672219</v>
      </c>
      <c r="R23" s="18">
        <f t="shared" si="18"/>
        <v>0.07242921250570225</v>
      </c>
      <c r="S23" s="195">
        <f>I23/I22</f>
        <v>0.1378458511675974</v>
      </c>
      <c r="T23" s="196">
        <f>J23/J22</f>
        <v>0.14508368160985663</v>
      </c>
      <c r="U23" s="197">
        <f>K23/K22</f>
        <v>0.11592122655517577</v>
      </c>
      <c r="W23" s="103">
        <f t="shared" si="2"/>
        <v>0.04550706370463736</v>
      </c>
      <c r="X23" s="108">
        <f t="shared" si="3"/>
        <v>-2.916245505468086</v>
      </c>
      <c r="AA23" s="2"/>
    </row>
    <row r="24" spans="1:24" ht="20.1" customHeight="1" thickBot="1">
      <c r="A24" s="204"/>
      <c r="B24" t="s">
        <v>36</v>
      </c>
      <c r="C24" s="10">
        <v>1041669</v>
      </c>
      <c r="D24" s="11">
        <v>717548</v>
      </c>
      <c r="E24" s="11">
        <v>967173</v>
      </c>
      <c r="F24" s="35">
        <v>806154</v>
      </c>
      <c r="G24" s="35">
        <v>494295</v>
      </c>
      <c r="H24" s="35">
        <v>349735</v>
      </c>
      <c r="I24" s="12">
        <v>312011</v>
      </c>
      <c r="J24" s="11">
        <v>224401</v>
      </c>
      <c r="K24" s="162">
        <v>303651</v>
      </c>
      <c r="M24" s="77">
        <f>C24/C22</f>
        <v>0.9802531964808833</v>
      </c>
      <c r="N24" s="18">
        <f>D24/D22</f>
        <v>0.9408392642670205</v>
      </c>
      <c r="O24" s="18">
        <f>E24/E22</f>
        <v>0.9071760075637629</v>
      </c>
      <c r="P24" s="18">
        <f>F24/F22</f>
        <v>0.9120090685708856</v>
      </c>
      <c r="Q24" s="18">
        <f aca="true" t="shared" si="19" ref="Q24:R24">G24/G22</f>
        <v>0.9463270346332778</v>
      </c>
      <c r="R24" s="18">
        <f t="shared" si="19"/>
        <v>0.9275707874942978</v>
      </c>
      <c r="S24" s="195">
        <f>I24/I22</f>
        <v>0.8621541488324026</v>
      </c>
      <c r="T24" s="196">
        <f>J24/J22</f>
        <v>0.8549163183901434</v>
      </c>
      <c r="U24" s="197">
        <f>K24/K22</f>
        <v>0.8840787734448242</v>
      </c>
      <c r="W24" s="103">
        <f t="shared" si="2"/>
        <v>0.35316241906230367</v>
      </c>
      <c r="X24" s="106">
        <f t="shared" si="3"/>
        <v>2.9162455054680847</v>
      </c>
    </row>
    <row r="25" spans="1:27" ht="20.1" customHeight="1" thickBot="1">
      <c r="A25" s="5" t="s">
        <v>20</v>
      </c>
      <c r="B25" s="6"/>
      <c r="C25" s="13">
        <v>6243657</v>
      </c>
      <c r="D25" s="14">
        <v>5984241</v>
      </c>
      <c r="E25" s="14">
        <v>6482985</v>
      </c>
      <c r="F25" s="36">
        <v>6587282</v>
      </c>
      <c r="G25" s="36">
        <v>5490782</v>
      </c>
      <c r="H25" s="36">
        <v>5386131</v>
      </c>
      <c r="I25" s="15">
        <v>6114760</v>
      </c>
      <c r="J25" s="14">
        <v>4457270</v>
      </c>
      <c r="K25" s="161">
        <v>4013530</v>
      </c>
      <c r="M25" s="135">
        <f>C25/C46</f>
        <v>0.056896455192564255</v>
      </c>
      <c r="N25" s="21">
        <f>D25/D46</f>
        <v>0.053257762923004374</v>
      </c>
      <c r="O25" s="21">
        <f>E25/E46</f>
        <v>0.05632290784021904</v>
      </c>
      <c r="P25" s="21">
        <f>F25/F46</f>
        <v>0.05286699688064364</v>
      </c>
      <c r="Q25" s="21">
        <f aca="true" t="shared" si="20" ref="Q25:R25">G25/G46</f>
        <v>0.04901390174601484</v>
      </c>
      <c r="R25" s="21">
        <f t="shared" si="20"/>
        <v>0.045764125910310954</v>
      </c>
      <c r="S25" s="192">
        <f>I25/I46</f>
        <v>0.049081237420031266</v>
      </c>
      <c r="T25" s="193">
        <f>J25/J46</f>
        <v>0.048902900215052204</v>
      </c>
      <c r="U25" s="194">
        <f>K25/K46</f>
        <v>0.04473753126336975</v>
      </c>
      <c r="W25" s="102">
        <f t="shared" si="2"/>
        <v>-0.09955421143435332</v>
      </c>
      <c r="X25" s="101">
        <f t="shared" si="3"/>
        <v>-0.41653689516824577</v>
      </c>
      <c r="AA25" s="1"/>
    </row>
    <row r="26" spans="1:24" ht="20.1" customHeight="1">
      <c r="A26" s="24"/>
      <c r="B26" t="s">
        <v>37</v>
      </c>
      <c r="C26" s="10">
        <v>2635220</v>
      </c>
      <c r="D26" s="11">
        <v>1598559</v>
      </c>
      <c r="E26" s="11">
        <v>1978945</v>
      </c>
      <c r="F26" s="35">
        <v>2189491</v>
      </c>
      <c r="G26" s="35">
        <v>1189901</v>
      </c>
      <c r="H26" s="35">
        <v>1053028</v>
      </c>
      <c r="I26" s="12">
        <v>1822037</v>
      </c>
      <c r="J26" s="11">
        <v>1383784</v>
      </c>
      <c r="K26" s="162">
        <v>1353209</v>
      </c>
      <c r="M26" s="77">
        <f>C26/C25</f>
        <v>0.4220635438493819</v>
      </c>
      <c r="N26" s="18">
        <f>D26/D25</f>
        <v>0.26712811198613157</v>
      </c>
      <c r="O26" s="18">
        <f>E26/E25</f>
        <v>0.3052521330837569</v>
      </c>
      <c r="P26" s="18">
        <f>F26/F25</f>
        <v>0.3323815497803191</v>
      </c>
      <c r="Q26" s="18">
        <f aca="true" t="shared" si="21" ref="Q26:R26">G26/G25</f>
        <v>0.21670884038011343</v>
      </c>
      <c r="R26" s="18">
        <f t="shared" si="21"/>
        <v>0.19550731313441874</v>
      </c>
      <c r="S26" s="195">
        <f>I26/I25</f>
        <v>0.29797359176811516</v>
      </c>
      <c r="T26" s="196">
        <f>J26/J25</f>
        <v>0.31045550303212505</v>
      </c>
      <c r="U26" s="197">
        <f>K26/K25</f>
        <v>0.337161800210787</v>
      </c>
      <c r="W26" s="103">
        <f t="shared" si="2"/>
        <v>-0.02209521139137322</v>
      </c>
      <c r="X26" s="108">
        <f t="shared" si="3"/>
        <v>2.6706297178661966</v>
      </c>
    </row>
    <row r="27" spans="1:24" ht="20.1" customHeight="1" thickBot="1">
      <c r="A27" s="204"/>
      <c r="B27" t="s">
        <v>36</v>
      </c>
      <c r="C27" s="10">
        <v>3608437</v>
      </c>
      <c r="D27" s="11">
        <v>4385682</v>
      </c>
      <c r="E27" s="11">
        <v>4504040</v>
      </c>
      <c r="F27" s="35">
        <v>4397791</v>
      </c>
      <c r="G27" s="35">
        <v>4300881</v>
      </c>
      <c r="H27" s="35">
        <v>4333103</v>
      </c>
      <c r="I27" s="12">
        <v>4292723</v>
      </c>
      <c r="J27" s="11">
        <v>3073486</v>
      </c>
      <c r="K27" s="162">
        <v>2660321</v>
      </c>
      <c r="M27" s="77">
        <f>C27/C25</f>
        <v>0.5779364561506182</v>
      </c>
      <c r="N27" s="18">
        <f>D27/D25</f>
        <v>0.7328718880138684</v>
      </c>
      <c r="O27" s="18">
        <f>E27/E25</f>
        <v>0.694747866916243</v>
      </c>
      <c r="P27" s="18">
        <f>F27/F25</f>
        <v>0.6676184502196809</v>
      </c>
      <c r="Q27" s="18">
        <f aca="true" t="shared" si="22" ref="Q27:R27">G27/G25</f>
        <v>0.7832911596198866</v>
      </c>
      <c r="R27" s="18">
        <f t="shared" si="22"/>
        <v>0.8044926868655813</v>
      </c>
      <c r="S27" s="195">
        <f>I27/I25</f>
        <v>0.7020264082318848</v>
      </c>
      <c r="T27" s="196">
        <f>J27/J25</f>
        <v>0.689544496967875</v>
      </c>
      <c r="U27" s="197">
        <f>K27/K25</f>
        <v>0.662838199789213</v>
      </c>
      <c r="W27" s="103">
        <f t="shared" si="2"/>
        <v>-0.1344287886783932</v>
      </c>
      <c r="X27" s="106">
        <f t="shared" si="3"/>
        <v>-2.670629717866202</v>
      </c>
    </row>
    <row r="28" spans="1:27" ht="20.1" customHeight="1" thickBot="1">
      <c r="A28" s="5" t="s">
        <v>86</v>
      </c>
      <c r="B28" s="6"/>
      <c r="C28" s="13">
        <v>372565</v>
      </c>
      <c r="D28" s="14">
        <v>415358</v>
      </c>
      <c r="E28" s="14">
        <v>770569</v>
      </c>
      <c r="F28" s="36">
        <v>903667</v>
      </c>
      <c r="G28" s="36">
        <v>848359</v>
      </c>
      <c r="H28" s="36">
        <v>1004265</v>
      </c>
      <c r="I28" s="15">
        <v>1261593</v>
      </c>
      <c r="J28" s="14">
        <v>911964</v>
      </c>
      <c r="K28" s="161">
        <v>1063212</v>
      </c>
      <c r="M28" s="135">
        <f>C28/C46</f>
        <v>0.0033950660372306972</v>
      </c>
      <c r="N28" s="21">
        <f>D28/D46</f>
        <v>0.0036965486336819073</v>
      </c>
      <c r="O28" s="21">
        <f>E28/E46</f>
        <v>0.006694553014009711</v>
      </c>
      <c r="P28" s="21">
        <f>F28/F46</f>
        <v>0.0072524844799631465</v>
      </c>
      <c r="Q28" s="21">
        <f aca="true" t="shared" si="23" ref="Q28:R28">G28/G46</f>
        <v>0.007572944012591905</v>
      </c>
      <c r="R28" s="21">
        <f t="shared" si="23"/>
        <v>0.008532898644187902</v>
      </c>
      <c r="S28" s="192">
        <f>I28/I46</f>
        <v>0.010126406524614131</v>
      </c>
      <c r="T28" s="193">
        <f>J28/J46</f>
        <v>0.010005605335041376</v>
      </c>
      <c r="U28" s="194">
        <f>K28/K46</f>
        <v>0.011851283057455624</v>
      </c>
      <c r="W28" s="102">
        <f t="shared" si="2"/>
        <v>0.16584865192047055</v>
      </c>
      <c r="X28" s="101">
        <f t="shared" si="3"/>
        <v>0.18456777224142487</v>
      </c>
      <c r="AA28" s="1"/>
    </row>
    <row r="29" spans="1:24" ht="20.1" customHeight="1">
      <c r="A29" s="24"/>
      <c r="B29" t="s">
        <v>37</v>
      </c>
      <c r="C29" s="10">
        <v>116567</v>
      </c>
      <c r="D29" s="11">
        <v>165876</v>
      </c>
      <c r="E29" s="11">
        <v>524149</v>
      </c>
      <c r="F29" s="35">
        <v>593143</v>
      </c>
      <c r="G29" s="35">
        <v>450570</v>
      </c>
      <c r="H29" s="35">
        <v>395064</v>
      </c>
      <c r="I29" s="12">
        <v>569689</v>
      </c>
      <c r="J29" s="11">
        <v>417585</v>
      </c>
      <c r="K29" s="162">
        <v>459900</v>
      </c>
      <c r="M29" s="77">
        <f>C29/C28</f>
        <v>0.31287694764671936</v>
      </c>
      <c r="N29" s="18">
        <f>D29/D28</f>
        <v>0.39935669952185826</v>
      </c>
      <c r="O29" s="18">
        <f>E29/E28</f>
        <v>0.6802103380748512</v>
      </c>
      <c r="P29" s="18">
        <f>F29/F28</f>
        <v>0.656373420740162</v>
      </c>
      <c r="Q29" s="18">
        <f aca="true" t="shared" si="24" ref="Q29:R29">G29/G28</f>
        <v>0.5311077032246961</v>
      </c>
      <c r="R29" s="18">
        <f t="shared" si="24"/>
        <v>0.3933862078236322</v>
      </c>
      <c r="S29" s="195">
        <f>I29/I28</f>
        <v>0.45156322205338806</v>
      </c>
      <c r="T29" s="196">
        <f>J29/J28</f>
        <v>0.45789636433017095</v>
      </c>
      <c r="U29" s="197">
        <f>K29/K28</f>
        <v>0.4325571946140563</v>
      </c>
      <c r="W29" s="103">
        <f t="shared" si="2"/>
        <v>0.1013326628111642</v>
      </c>
      <c r="X29" s="108">
        <f t="shared" si="3"/>
        <v>-2.5339169716114665</v>
      </c>
    </row>
    <row r="30" spans="1:24" ht="20.1" customHeight="1" thickBot="1">
      <c r="A30" s="204"/>
      <c r="B30" t="s">
        <v>36</v>
      </c>
      <c r="C30" s="10">
        <v>255998</v>
      </c>
      <c r="D30" s="11">
        <v>249482</v>
      </c>
      <c r="E30" s="11">
        <v>246420</v>
      </c>
      <c r="F30" s="35">
        <v>310524</v>
      </c>
      <c r="G30" s="35">
        <v>397789</v>
      </c>
      <c r="H30" s="35">
        <v>609201</v>
      </c>
      <c r="I30" s="12">
        <v>691904</v>
      </c>
      <c r="J30" s="11">
        <v>494379</v>
      </c>
      <c r="K30" s="162">
        <v>603312</v>
      </c>
      <c r="M30" s="77">
        <f>C30/C28</f>
        <v>0.6871230523532806</v>
      </c>
      <c r="N30" s="18">
        <f>D30/D28</f>
        <v>0.6006433004781417</v>
      </c>
      <c r="O30" s="18">
        <f>E30/E28</f>
        <v>0.3197896619251488</v>
      </c>
      <c r="P30" s="18">
        <f>F30/F28</f>
        <v>0.34362657925983797</v>
      </c>
      <c r="Q30" s="18">
        <f aca="true" t="shared" si="25" ref="Q30:R30">G30/G28</f>
        <v>0.46889229677530386</v>
      </c>
      <c r="R30" s="18">
        <f t="shared" si="25"/>
        <v>0.6066137921763678</v>
      </c>
      <c r="S30" s="195">
        <f>I30/I28</f>
        <v>0.5484367779466119</v>
      </c>
      <c r="T30" s="196">
        <f>J30/J28</f>
        <v>0.5421036356698291</v>
      </c>
      <c r="U30" s="197">
        <f>K30/K28</f>
        <v>0.5674428053859437</v>
      </c>
      <c r="W30" s="103">
        <f t="shared" si="2"/>
        <v>0.22034309709757088</v>
      </c>
      <c r="X30" s="106">
        <f t="shared" si="3"/>
        <v>2.5339169716114607</v>
      </c>
    </row>
    <row r="31" spans="1:27" ht="20.1" customHeight="1" thickBot="1">
      <c r="A31" s="5" t="s">
        <v>9</v>
      </c>
      <c r="B31" s="6"/>
      <c r="C31" s="13">
        <v>3895621</v>
      </c>
      <c r="D31" s="14">
        <v>4806982</v>
      </c>
      <c r="E31" s="14">
        <v>5482162</v>
      </c>
      <c r="F31" s="36">
        <v>5290110</v>
      </c>
      <c r="G31" s="36">
        <v>4588314</v>
      </c>
      <c r="H31" s="36">
        <v>5165606</v>
      </c>
      <c r="I31" s="15">
        <v>5498162</v>
      </c>
      <c r="J31" s="14">
        <v>3906617</v>
      </c>
      <c r="K31" s="161">
        <v>3551395</v>
      </c>
      <c r="M31" s="135">
        <f>C31/C46</f>
        <v>0.03549955189301916</v>
      </c>
      <c r="N31" s="21">
        <f>D31/D46</f>
        <v>0.04278054773047232</v>
      </c>
      <c r="O31" s="21">
        <f>E31/E46</f>
        <v>0.047627953032615515</v>
      </c>
      <c r="P31" s="21">
        <f>F31/F46</f>
        <v>0.042456392312984585</v>
      </c>
      <c r="Q31" s="21">
        <f aca="true" t="shared" si="26" ref="Q31:R31">G31/G46</f>
        <v>0.04095794944615618</v>
      </c>
      <c r="R31" s="21">
        <f t="shared" si="26"/>
        <v>0.043890399878327824</v>
      </c>
      <c r="S31" s="192">
        <f>I31/I46</f>
        <v>0.044132001009981416</v>
      </c>
      <c r="T31" s="193">
        <f>J31/J46</f>
        <v>0.04286141546943008</v>
      </c>
      <c r="U31" s="194">
        <f>K31/K46</f>
        <v>0.039586260683506784</v>
      </c>
      <c r="W31" s="102">
        <f t="shared" si="2"/>
        <v>-0.09092828910538198</v>
      </c>
      <c r="X31" s="101">
        <f t="shared" si="3"/>
        <v>-0.32751547859232943</v>
      </c>
      <c r="AA31" s="1"/>
    </row>
    <row r="32" spans="1:24" ht="20.1" customHeight="1">
      <c r="A32" s="24"/>
      <c r="B32" t="s">
        <v>37</v>
      </c>
      <c r="C32" s="10">
        <v>911333</v>
      </c>
      <c r="D32" s="11">
        <v>970213</v>
      </c>
      <c r="E32" s="11">
        <v>1020274</v>
      </c>
      <c r="F32" s="35">
        <v>871643</v>
      </c>
      <c r="G32" s="35">
        <v>283746</v>
      </c>
      <c r="H32" s="35">
        <v>664508</v>
      </c>
      <c r="I32" s="12">
        <v>1324158</v>
      </c>
      <c r="J32" s="11">
        <v>989173</v>
      </c>
      <c r="K32" s="162">
        <v>849956</v>
      </c>
      <c r="M32" s="77">
        <f>C32/C31</f>
        <v>0.2339377983638552</v>
      </c>
      <c r="N32" s="18">
        <f>D32/D31</f>
        <v>0.20183412378078386</v>
      </c>
      <c r="O32" s="18">
        <f>E32/E31</f>
        <v>0.1861079625155185</v>
      </c>
      <c r="P32" s="18">
        <f>F32/F31</f>
        <v>0.16476840746222668</v>
      </c>
      <c r="Q32" s="18">
        <f aca="true" t="shared" si="27" ref="Q32:R32">G32/G31</f>
        <v>0.06184101611180055</v>
      </c>
      <c r="R32" s="18">
        <f t="shared" si="27"/>
        <v>0.12864086033661878</v>
      </c>
      <c r="S32" s="195">
        <f>I32/I31</f>
        <v>0.24083648317383155</v>
      </c>
      <c r="T32" s="196">
        <f>J32/J31</f>
        <v>0.25320449893091646</v>
      </c>
      <c r="U32" s="197">
        <f>K32/K31</f>
        <v>0.2393301787044246</v>
      </c>
      <c r="W32" s="103">
        <f t="shared" si="2"/>
        <v>-0.14074080064862263</v>
      </c>
      <c r="X32" s="108">
        <f t="shared" si="3"/>
        <v>-1.3874320226491847</v>
      </c>
    </row>
    <row r="33" spans="1:24" ht="20.1" customHeight="1" thickBot="1">
      <c r="A33" s="204"/>
      <c r="B33" t="s">
        <v>36</v>
      </c>
      <c r="C33" s="10">
        <v>2984288</v>
      </c>
      <c r="D33" s="11">
        <v>3836769</v>
      </c>
      <c r="E33" s="11">
        <v>4461888</v>
      </c>
      <c r="F33" s="35">
        <v>4418467</v>
      </c>
      <c r="G33" s="35">
        <v>4304568</v>
      </c>
      <c r="H33" s="35">
        <v>4501098</v>
      </c>
      <c r="I33" s="12">
        <v>4174004</v>
      </c>
      <c r="J33" s="11">
        <v>2917444</v>
      </c>
      <c r="K33" s="162">
        <v>2701439</v>
      </c>
      <c r="M33" s="77">
        <f>C33/C31</f>
        <v>0.7660622016361448</v>
      </c>
      <c r="N33" s="18">
        <f>D33/D31</f>
        <v>0.7981658762192161</v>
      </c>
      <c r="O33" s="18">
        <f>E33/E31</f>
        <v>0.8138920374844815</v>
      </c>
      <c r="P33" s="18">
        <f>F33/F31</f>
        <v>0.8352315925377733</v>
      </c>
      <c r="Q33" s="18">
        <f aca="true" t="shared" si="28" ref="Q33:R33">G33/G31</f>
        <v>0.9381589838881994</v>
      </c>
      <c r="R33" s="18">
        <f t="shared" si="28"/>
        <v>0.8713591396633812</v>
      </c>
      <c r="S33" s="195">
        <f>I33/I31</f>
        <v>0.7591635168261684</v>
      </c>
      <c r="T33" s="196">
        <f>J33/J31</f>
        <v>0.7467955010690835</v>
      </c>
      <c r="U33" s="197">
        <f>K33/K31</f>
        <v>0.7606698212955754</v>
      </c>
      <c r="W33" s="103">
        <f t="shared" si="2"/>
        <v>-0.07403912465843389</v>
      </c>
      <c r="X33" s="106">
        <f t="shared" si="3"/>
        <v>1.387432022649182</v>
      </c>
    </row>
    <row r="34" spans="1:27" ht="20.1" customHeight="1" thickBot="1">
      <c r="A34" s="5" t="s">
        <v>12</v>
      </c>
      <c r="B34" s="6"/>
      <c r="C34" s="13">
        <v>4845416</v>
      </c>
      <c r="D34" s="14">
        <v>5201550</v>
      </c>
      <c r="E34" s="14">
        <v>5167240</v>
      </c>
      <c r="F34" s="36">
        <v>10234145</v>
      </c>
      <c r="G34" s="36">
        <v>8944119</v>
      </c>
      <c r="H34" s="36">
        <v>8873262</v>
      </c>
      <c r="I34" s="15">
        <v>9510044</v>
      </c>
      <c r="J34" s="14">
        <v>7137114</v>
      </c>
      <c r="K34" s="161">
        <v>6244224</v>
      </c>
      <c r="M34" s="135">
        <f>C34/C46</f>
        <v>0.044154730846575</v>
      </c>
      <c r="N34" s="21">
        <f>D34/D46</f>
        <v>0.04629207224978964</v>
      </c>
      <c r="O34" s="21">
        <f>E34/E46</f>
        <v>0.044891972186931396</v>
      </c>
      <c r="P34" s="21">
        <f>F34/F46</f>
        <v>0.08213531951282102</v>
      </c>
      <c r="Q34" s="21">
        <f aca="true" t="shared" si="29" ref="Q34:R34">G34/G46</f>
        <v>0.07984038883180292</v>
      </c>
      <c r="R34" s="21">
        <f t="shared" si="29"/>
        <v>0.07539309374450372</v>
      </c>
      <c r="S34" s="192">
        <f>I34/I46</f>
        <v>0.0763341042721127</v>
      </c>
      <c r="T34" s="193">
        <f>J34/J46</f>
        <v>0.07830478606085162</v>
      </c>
      <c r="U34" s="194">
        <f>K34/K46</f>
        <v>0.0696023616157058</v>
      </c>
      <c r="W34" s="102">
        <f t="shared" si="2"/>
        <v>-0.1251051895766272</v>
      </c>
      <c r="X34" s="101">
        <f t="shared" si="3"/>
        <v>-0.8702424445145823</v>
      </c>
      <c r="AA34" s="1"/>
    </row>
    <row r="35" spans="1:24" ht="20.1" customHeight="1">
      <c r="A35" s="24"/>
      <c r="B35" t="s">
        <v>37</v>
      </c>
      <c r="C35" s="10">
        <v>1445066</v>
      </c>
      <c r="D35" s="11">
        <v>1634472</v>
      </c>
      <c r="E35" s="11">
        <v>1559489</v>
      </c>
      <c r="F35" s="35">
        <v>3756785</v>
      </c>
      <c r="G35" s="35">
        <v>2133360</v>
      </c>
      <c r="H35" s="35">
        <v>1951781</v>
      </c>
      <c r="I35" s="12">
        <v>3328419</v>
      </c>
      <c r="J35" s="11">
        <v>2519723</v>
      </c>
      <c r="K35" s="162">
        <v>2371732</v>
      </c>
      <c r="M35" s="77">
        <f>C35/C34</f>
        <v>0.2982336294757767</v>
      </c>
      <c r="N35" s="18">
        <f>D35/D34</f>
        <v>0.31422787438359717</v>
      </c>
      <c r="O35" s="18">
        <f>E35/E34</f>
        <v>0.30180309023772844</v>
      </c>
      <c r="P35" s="18">
        <f>F35/F34</f>
        <v>0.36708342514201237</v>
      </c>
      <c r="Q35" s="18">
        <f aca="true" t="shared" si="30" ref="Q35:R35">G35/G34</f>
        <v>0.23852097674460726</v>
      </c>
      <c r="R35" s="18">
        <f t="shared" si="30"/>
        <v>0.2199620613028219</v>
      </c>
      <c r="S35" s="195">
        <f>I35/I34</f>
        <v>0.3499898633486869</v>
      </c>
      <c r="T35" s="196">
        <f>J35/J34</f>
        <v>0.3530450823680272</v>
      </c>
      <c r="U35" s="197">
        <f>K35/K34</f>
        <v>0.37982814197568826</v>
      </c>
      <c r="W35" s="103">
        <f t="shared" si="2"/>
        <v>-0.05873304327499491</v>
      </c>
      <c r="X35" s="108">
        <f t="shared" si="3"/>
        <v>2.6783059607661084</v>
      </c>
    </row>
    <row r="36" spans="1:24" ht="20.1" customHeight="1" thickBot="1">
      <c r="A36" s="204"/>
      <c r="B36" t="s">
        <v>36</v>
      </c>
      <c r="C36" s="10">
        <v>3400350</v>
      </c>
      <c r="D36" s="11">
        <v>3567078</v>
      </c>
      <c r="E36" s="11">
        <v>3607751</v>
      </c>
      <c r="F36" s="35">
        <v>6477360</v>
      </c>
      <c r="G36" s="35">
        <v>6810759</v>
      </c>
      <c r="H36" s="35">
        <v>6921481</v>
      </c>
      <c r="I36" s="12">
        <v>6181625</v>
      </c>
      <c r="J36" s="11">
        <v>4617391</v>
      </c>
      <c r="K36" s="162">
        <v>3872492</v>
      </c>
      <c r="M36" s="77">
        <f>C36/C34</f>
        <v>0.7017663705242233</v>
      </c>
      <c r="N36" s="18">
        <f>D36/D34</f>
        <v>0.6857721256164028</v>
      </c>
      <c r="O36" s="18">
        <f>E36/E34</f>
        <v>0.6981969097622716</v>
      </c>
      <c r="P36" s="18">
        <f>F36/F34</f>
        <v>0.6329165748579877</v>
      </c>
      <c r="Q36" s="18">
        <f aca="true" t="shared" si="31" ref="Q36:R36">G36/G34</f>
        <v>0.7614790232553927</v>
      </c>
      <c r="R36" s="18">
        <f t="shared" si="31"/>
        <v>0.7800379386971781</v>
      </c>
      <c r="S36" s="195">
        <f>I36/I34</f>
        <v>0.650010136651313</v>
      </c>
      <c r="T36" s="196">
        <f>J36/J34</f>
        <v>0.6469549176319728</v>
      </c>
      <c r="U36" s="197">
        <f>K36/K34</f>
        <v>0.6201718580243117</v>
      </c>
      <c r="W36" s="103">
        <f t="shared" si="2"/>
        <v>-0.16132465281800912</v>
      </c>
      <c r="X36" s="106">
        <f t="shared" si="3"/>
        <v>-2.678305960766103</v>
      </c>
    </row>
    <row r="37" spans="1:27" ht="20.1" customHeight="1" thickBot="1">
      <c r="A37" s="5" t="s">
        <v>11</v>
      </c>
      <c r="B37" s="6"/>
      <c r="C37" s="13">
        <v>14042265</v>
      </c>
      <c r="D37" s="14">
        <v>14810295</v>
      </c>
      <c r="E37" s="14">
        <v>17624800</v>
      </c>
      <c r="F37" s="36">
        <v>20081558</v>
      </c>
      <c r="G37" s="36">
        <v>20610207</v>
      </c>
      <c r="H37" s="36">
        <v>21788993</v>
      </c>
      <c r="I37" s="15">
        <v>21260334</v>
      </c>
      <c r="J37" s="14">
        <v>15587227</v>
      </c>
      <c r="K37" s="161">
        <v>15877449</v>
      </c>
      <c r="M37" s="135">
        <f>C37/C46</f>
        <v>0.12796268298764862</v>
      </c>
      <c r="N37" s="21">
        <f>D37/D46</f>
        <v>0.1318067203392639</v>
      </c>
      <c r="O37" s="21">
        <f>E37/E46</f>
        <v>0.15312082105732044</v>
      </c>
      <c r="P37" s="21">
        <f>F37/F46</f>
        <v>0.16116687643620908</v>
      </c>
      <c r="Q37" s="21">
        <f aca="true" t="shared" si="32" ref="Q37:R37">G37/G46</f>
        <v>0.18397865019281903</v>
      </c>
      <c r="R37" s="21">
        <f t="shared" si="32"/>
        <v>0.18513367370954847</v>
      </c>
      <c r="S37" s="192">
        <f>I37/I46</f>
        <v>0.17064995203134106</v>
      </c>
      <c r="T37" s="193">
        <f>J37/J46</f>
        <v>0.17101512957715542</v>
      </c>
      <c r="U37" s="194">
        <f>K37/K46</f>
        <v>0.17698083009721086</v>
      </c>
      <c r="W37" s="102">
        <f t="shared" si="2"/>
        <v>0.018619219441662074</v>
      </c>
      <c r="X37" s="101">
        <f t="shared" si="3"/>
        <v>0.5965700520055434</v>
      </c>
      <c r="AA37" s="1"/>
    </row>
    <row r="38" spans="1:24" ht="20.1" customHeight="1">
      <c r="A38" s="24"/>
      <c r="B38" t="s">
        <v>37</v>
      </c>
      <c r="C38" s="10">
        <v>1651293</v>
      </c>
      <c r="D38" s="11">
        <v>1613259</v>
      </c>
      <c r="E38" s="11">
        <v>1717556</v>
      </c>
      <c r="F38" s="35">
        <v>2470653</v>
      </c>
      <c r="G38" s="35">
        <v>1398091</v>
      </c>
      <c r="H38" s="35">
        <v>1289594</v>
      </c>
      <c r="I38" s="12">
        <v>2287509</v>
      </c>
      <c r="J38" s="11">
        <v>1729027</v>
      </c>
      <c r="K38" s="162">
        <v>1931628</v>
      </c>
      <c r="M38" s="77">
        <f>C38/C37</f>
        <v>0.11759449063238729</v>
      </c>
      <c r="N38" s="18">
        <f>D38/D37</f>
        <v>0.10892821513683557</v>
      </c>
      <c r="O38" s="18">
        <f>E38/E37</f>
        <v>0.09745109164359311</v>
      </c>
      <c r="P38" s="18">
        <f>F38/F37</f>
        <v>0.12303094212112427</v>
      </c>
      <c r="Q38" s="18">
        <f aca="true" t="shared" si="33" ref="Q38:R38">G38/G37</f>
        <v>0.06783488394852123</v>
      </c>
      <c r="R38" s="18">
        <f t="shared" si="33"/>
        <v>0.05918557135706088</v>
      </c>
      <c r="S38" s="195">
        <f>I38/I37</f>
        <v>0.10759515819459844</v>
      </c>
      <c r="T38" s="196">
        <f>J38/J37</f>
        <v>0.11092588822886842</v>
      </c>
      <c r="U38" s="345">
        <f>K38/K37</f>
        <v>0.12165858633839731</v>
      </c>
      <c r="W38" s="103">
        <f t="shared" si="2"/>
        <v>0.11717630783093613</v>
      </c>
      <c r="X38" s="108">
        <f t="shared" si="3"/>
        <v>1.0732698109528884</v>
      </c>
    </row>
    <row r="39" spans="1:24" ht="20.1" customHeight="1" thickBot="1">
      <c r="A39" s="204"/>
      <c r="B39" t="s">
        <v>36</v>
      </c>
      <c r="C39" s="10">
        <v>12390972</v>
      </c>
      <c r="D39" s="11">
        <v>13197036</v>
      </c>
      <c r="E39" s="11">
        <v>15907244</v>
      </c>
      <c r="F39" s="35">
        <v>17610905</v>
      </c>
      <c r="G39" s="35">
        <v>19212116</v>
      </c>
      <c r="H39" s="35">
        <v>20499399</v>
      </c>
      <c r="I39" s="12">
        <v>18972825</v>
      </c>
      <c r="J39" s="11">
        <v>13858200</v>
      </c>
      <c r="K39" s="162">
        <v>13945821</v>
      </c>
      <c r="M39" s="77">
        <f>C39/C37</f>
        <v>0.8824055093676128</v>
      </c>
      <c r="N39" s="18">
        <f>D39/D37</f>
        <v>0.8910717848631644</v>
      </c>
      <c r="O39" s="18">
        <f>E39/E37</f>
        <v>0.9025489083564069</v>
      </c>
      <c r="P39" s="18">
        <f>F39/F37</f>
        <v>0.8769690578788757</v>
      </c>
      <c r="Q39" s="18">
        <f aca="true" t="shared" si="34" ref="Q39:R39">G39/G37</f>
        <v>0.9321651160514788</v>
      </c>
      <c r="R39" s="18">
        <f t="shared" si="34"/>
        <v>0.9408144286429391</v>
      </c>
      <c r="S39" s="195">
        <f>I39/I37</f>
        <v>0.8924048418054016</v>
      </c>
      <c r="T39" s="196">
        <f>J39/J37</f>
        <v>0.8890741117711316</v>
      </c>
      <c r="U39" s="197">
        <f>K39/K37</f>
        <v>0.8783414136616027</v>
      </c>
      <c r="W39" s="103">
        <f t="shared" si="2"/>
        <v>0.006322682599471793</v>
      </c>
      <c r="X39" s="106">
        <f t="shared" si="3"/>
        <v>-1.0732698109528926</v>
      </c>
    </row>
    <row r="40" spans="1:27" ht="20.1" customHeight="1" thickBot="1">
      <c r="A40" s="5" t="s">
        <v>6</v>
      </c>
      <c r="B40" s="6"/>
      <c r="C40" s="13">
        <v>47928070</v>
      </c>
      <c r="D40" s="14">
        <v>45576684</v>
      </c>
      <c r="E40" s="14">
        <v>43835850</v>
      </c>
      <c r="F40" s="36">
        <v>45113271</v>
      </c>
      <c r="G40" s="36">
        <v>38329379</v>
      </c>
      <c r="H40" s="36">
        <v>40125383</v>
      </c>
      <c r="I40" s="15">
        <v>42113278</v>
      </c>
      <c r="J40" s="14">
        <v>30168216</v>
      </c>
      <c r="K40" s="161">
        <v>30296824</v>
      </c>
      <c r="M40" s="135">
        <f>C40/C46</f>
        <v>0.4367532180613194</v>
      </c>
      <c r="N40" s="21">
        <f>D40/D46</f>
        <v>0.40561739262985674</v>
      </c>
      <c r="O40" s="21">
        <f>E40/E46</f>
        <v>0.3808373056003779</v>
      </c>
      <c r="P40" s="21">
        <f>F40/F46</f>
        <v>0.36206179684316403</v>
      </c>
      <c r="Q40" s="21">
        <f aca="true" t="shared" si="35" ref="Q40:R40">G40/G46</f>
        <v>0.34215024677573513</v>
      </c>
      <c r="R40" s="21">
        <f t="shared" si="35"/>
        <v>0.3409317522747684</v>
      </c>
      <c r="S40" s="192">
        <f>I40/I46</f>
        <v>0.33802991385659936</v>
      </c>
      <c r="T40" s="193">
        <f>J40/J46</f>
        <v>0.33099032742331996</v>
      </c>
      <c r="U40" s="194">
        <f>K40/K46</f>
        <v>0.3377089771051445</v>
      </c>
      <c r="W40" s="102">
        <f t="shared" si="2"/>
        <v>0.004263029673348931</v>
      </c>
      <c r="X40" s="101">
        <f t="shared" si="3"/>
        <v>0.6718649681824562</v>
      </c>
      <c r="AA40" s="1"/>
    </row>
    <row r="41" spans="1:24" ht="20.1" customHeight="1">
      <c r="A41" s="24"/>
      <c r="B41" t="s">
        <v>37</v>
      </c>
      <c r="C41" s="10">
        <v>9967668</v>
      </c>
      <c r="D41" s="11">
        <v>10737419</v>
      </c>
      <c r="E41" s="11">
        <v>11617205</v>
      </c>
      <c r="F41" s="35">
        <v>12516191</v>
      </c>
      <c r="G41" s="35">
        <v>6007548</v>
      </c>
      <c r="H41" s="35">
        <v>5589725</v>
      </c>
      <c r="I41" s="12">
        <v>9392380</v>
      </c>
      <c r="J41" s="11">
        <v>6880812</v>
      </c>
      <c r="K41" s="190">
        <v>7663458</v>
      </c>
      <c r="M41" s="77">
        <f>C41/C40</f>
        <v>0.20797140381409057</v>
      </c>
      <c r="N41" s="18">
        <f>D41/D40</f>
        <v>0.23559017588905765</v>
      </c>
      <c r="O41" s="18">
        <f>E41/E40</f>
        <v>0.2650160770237146</v>
      </c>
      <c r="P41" s="18">
        <f>F41/F40</f>
        <v>0.2774392262534011</v>
      </c>
      <c r="Q41" s="18">
        <f aca="true" t="shared" si="36" ref="Q41:R41">G41/G40</f>
        <v>0.1567348116962709</v>
      </c>
      <c r="R41" s="18">
        <f t="shared" si="36"/>
        <v>0.1393064584579791</v>
      </c>
      <c r="S41" s="195">
        <f>I41/I40</f>
        <v>0.22302657133458004</v>
      </c>
      <c r="T41" s="196">
        <f>J41/J40</f>
        <v>0.2280815014053201</v>
      </c>
      <c r="U41" s="197">
        <f>K41/K40</f>
        <v>0.25294591934784977</v>
      </c>
      <c r="W41" s="103">
        <f t="shared" si="2"/>
        <v>0.11374326169643932</v>
      </c>
      <c r="X41" s="108">
        <f t="shared" si="3"/>
        <v>2.4864417942529666</v>
      </c>
    </row>
    <row r="42" spans="1:24" ht="20.1" customHeight="1" thickBot="1">
      <c r="A42" s="204"/>
      <c r="B42" t="s">
        <v>36</v>
      </c>
      <c r="C42" s="10">
        <v>37960402</v>
      </c>
      <c r="D42" s="11">
        <v>34839265</v>
      </c>
      <c r="E42" s="11">
        <v>32218645</v>
      </c>
      <c r="F42" s="35">
        <v>32597080</v>
      </c>
      <c r="G42" s="35">
        <v>32321831</v>
      </c>
      <c r="H42" s="35">
        <v>34535658</v>
      </c>
      <c r="I42" s="12">
        <v>32720898</v>
      </c>
      <c r="J42" s="11">
        <v>23287404</v>
      </c>
      <c r="K42" s="162">
        <v>22633366</v>
      </c>
      <c r="M42" s="77">
        <f>C42/C40</f>
        <v>0.7920285961859094</v>
      </c>
      <c r="N42" s="18">
        <f>D42/D40</f>
        <v>0.7644098241109424</v>
      </c>
      <c r="O42" s="18">
        <f>E42/E40</f>
        <v>0.7349839229762853</v>
      </c>
      <c r="P42" s="18">
        <f>F42/F40</f>
        <v>0.7225607737465989</v>
      </c>
      <c r="Q42" s="18">
        <f aca="true" t="shared" si="37" ref="Q42:R42">G42/G40</f>
        <v>0.8432651883037291</v>
      </c>
      <c r="R42" s="18">
        <f t="shared" si="37"/>
        <v>0.8606935415420209</v>
      </c>
      <c r="S42" s="195">
        <f>I42/I40</f>
        <v>0.77697342866542</v>
      </c>
      <c r="T42" s="196">
        <f>J42/J40</f>
        <v>0.7719184985946799</v>
      </c>
      <c r="U42" s="197">
        <f>K42/K40</f>
        <v>0.7470540806521502</v>
      </c>
      <c r="W42" s="103">
        <f t="shared" si="2"/>
        <v>-0.02808548346565379</v>
      </c>
      <c r="X42" s="106">
        <f t="shared" si="3"/>
        <v>-2.4864417942529693</v>
      </c>
    </row>
    <row r="43" spans="1:27" ht="20.1" customHeight="1" thickBot="1">
      <c r="A43" s="5" t="s">
        <v>7</v>
      </c>
      <c r="B43" s="6"/>
      <c r="C43" s="13">
        <v>286172</v>
      </c>
      <c r="D43" s="14">
        <v>394480</v>
      </c>
      <c r="E43" s="14">
        <v>483510</v>
      </c>
      <c r="F43" s="36">
        <v>414991</v>
      </c>
      <c r="G43" s="36">
        <v>225289</v>
      </c>
      <c r="H43" s="36">
        <v>221774</v>
      </c>
      <c r="I43" s="15">
        <v>318976</v>
      </c>
      <c r="J43" s="14">
        <v>257834</v>
      </c>
      <c r="K43" s="161">
        <v>266708</v>
      </c>
      <c r="M43" s="135">
        <f>C43/C46</f>
        <v>0.0026077941782142256</v>
      </c>
      <c r="N43" s="21">
        <f>D43/D46</f>
        <v>0.0035107413484628653</v>
      </c>
      <c r="O43" s="21">
        <f>E43/E46</f>
        <v>0.0042006404719159935</v>
      </c>
      <c r="P43" s="21">
        <f>F43/F46</f>
        <v>0.0033305584765454376</v>
      </c>
      <c r="Q43" s="21">
        <f aca="true" t="shared" si="38" ref="Q43:R43">G43/G46</f>
        <v>0.002011060156906236</v>
      </c>
      <c r="R43" s="21">
        <f t="shared" si="38"/>
        <v>0.0018843383608072846</v>
      </c>
      <c r="S43" s="192">
        <f>I43/I46</f>
        <v>0.0025603190946646955</v>
      </c>
      <c r="T43" s="193">
        <f>J43/J46</f>
        <v>0.002828823556582341</v>
      </c>
      <c r="U43" s="194">
        <f>K43/K46</f>
        <v>0.002972908509015958</v>
      </c>
      <c r="W43" s="102">
        <f t="shared" si="2"/>
        <v>0.034417493426002775</v>
      </c>
      <c r="X43" s="101">
        <f t="shared" si="3"/>
        <v>0.014408495243361727</v>
      </c>
      <c r="AA43" s="1"/>
    </row>
    <row r="44" spans="1:24" ht="20.1" customHeight="1">
      <c r="A44" s="24"/>
      <c r="B44" t="s">
        <v>37</v>
      </c>
      <c r="C44" s="10">
        <v>193958</v>
      </c>
      <c r="D44" s="11">
        <v>292407</v>
      </c>
      <c r="E44" s="11">
        <v>385323</v>
      </c>
      <c r="F44" s="35">
        <v>311761</v>
      </c>
      <c r="G44" s="35">
        <v>127623</v>
      </c>
      <c r="H44" s="35">
        <v>107274</v>
      </c>
      <c r="I44" s="12">
        <v>182756</v>
      </c>
      <c r="J44" s="11">
        <v>149769</v>
      </c>
      <c r="K44" s="162">
        <v>147526</v>
      </c>
      <c r="M44" s="77">
        <f>C44/C43</f>
        <v>0.6777672169184966</v>
      </c>
      <c r="N44" s="18">
        <f>D44/D43</f>
        <v>0.7412467045224093</v>
      </c>
      <c r="O44" s="18">
        <f>E44/E43</f>
        <v>0.7969287088167774</v>
      </c>
      <c r="P44" s="18">
        <f>F44/F43</f>
        <v>0.7512476174182091</v>
      </c>
      <c r="Q44" s="18">
        <f aca="true" t="shared" si="39" ref="Q44:R44">G44/G43</f>
        <v>0.5664857139052506</v>
      </c>
      <c r="R44" s="18">
        <f t="shared" si="39"/>
        <v>0.48370864032754063</v>
      </c>
      <c r="S44" s="195">
        <f>I44/I43</f>
        <v>0.5729459269662921</v>
      </c>
      <c r="T44" s="196">
        <f>J44/J43</f>
        <v>0.5808737404686737</v>
      </c>
      <c r="U44" s="197">
        <f>K44/K43</f>
        <v>0.5531367638016107</v>
      </c>
      <c r="W44" s="103">
        <f t="shared" si="2"/>
        <v>-0.014976396984689756</v>
      </c>
      <c r="X44" s="108">
        <f t="shared" si="3"/>
        <v>-2.7736976667062985</v>
      </c>
    </row>
    <row r="45" spans="1:24" ht="20.1" customHeight="1" thickBot="1">
      <c r="A45" s="204"/>
      <c r="B45" t="s">
        <v>36</v>
      </c>
      <c r="C45" s="10">
        <v>92214</v>
      </c>
      <c r="D45" s="11">
        <v>102073</v>
      </c>
      <c r="E45" s="11">
        <v>98187</v>
      </c>
      <c r="F45" s="35">
        <v>103230</v>
      </c>
      <c r="G45" s="35">
        <v>97666</v>
      </c>
      <c r="H45" s="35">
        <v>114500</v>
      </c>
      <c r="I45" s="12">
        <v>136220</v>
      </c>
      <c r="J45" s="11">
        <v>108065</v>
      </c>
      <c r="K45" s="162">
        <v>119182</v>
      </c>
      <c r="M45" s="77">
        <f>C45/C43</f>
        <v>0.32223278308150344</v>
      </c>
      <c r="N45" s="18">
        <f>D45/D43</f>
        <v>0.25875329547759074</v>
      </c>
      <c r="O45" s="18">
        <f>E45/E43</f>
        <v>0.20307129118322267</v>
      </c>
      <c r="P45" s="18">
        <f>F45/F43</f>
        <v>0.24875238258179094</v>
      </c>
      <c r="Q45" s="18">
        <f aca="true" t="shared" si="40" ref="Q45:R45">G45/G43</f>
        <v>0.4335142860947494</v>
      </c>
      <c r="R45" s="18">
        <f t="shared" si="40"/>
        <v>0.5162913596724593</v>
      </c>
      <c r="S45" s="195">
        <f>I45/I43</f>
        <v>0.42705407303370785</v>
      </c>
      <c r="T45" s="196">
        <f>J45/J43</f>
        <v>0.4191262595313264</v>
      </c>
      <c r="U45" s="197">
        <f>K45/K43</f>
        <v>0.44686323619838925</v>
      </c>
      <c r="W45" s="103">
        <f t="shared" si="2"/>
        <v>0.10287327071669829</v>
      </c>
      <c r="X45" s="106">
        <f t="shared" si="3"/>
        <v>2.7736976667062874</v>
      </c>
    </row>
    <row r="46" spans="1:27" ht="20.1" customHeight="1" thickBot="1">
      <c r="A46" s="470" t="s">
        <v>21</v>
      </c>
      <c r="B46" s="485"/>
      <c r="C46" s="216">
        <f>C7+C10+C13+C16+C19+C22+C25+C28+C31+C34+C37+C40+C43</f>
        <v>109737188</v>
      </c>
      <c r="D46" s="217">
        <f aca="true" t="shared" si="41" ref="D46:K46">D7+D10+D13+D16+D19+D22+D25+D28+D31+D34+D37+D40+D43</f>
        <v>112363732</v>
      </c>
      <c r="E46" s="217">
        <f t="shared" si="41"/>
        <v>115103876</v>
      </c>
      <c r="F46" s="217">
        <f t="shared" si="41"/>
        <v>124601025</v>
      </c>
      <c r="G46" s="217">
        <f aca="true" t="shared" si="42" ref="G46">G7+G10+G13+G16+G19+G22+G25+G28+G31+G34+G37+G40+G43</f>
        <v>112024993</v>
      </c>
      <c r="H46" s="217">
        <f t="shared" si="41"/>
        <v>117693300</v>
      </c>
      <c r="I46" s="217">
        <f t="shared" si="41"/>
        <v>124584471</v>
      </c>
      <c r="J46" s="217">
        <f t="shared" si="41"/>
        <v>91145310</v>
      </c>
      <c r="K46" s="217">
        <f t="shared" si="41"/>
        <v>89712818</v>
      </c>
      <c r="M46" s="209">
        <f>M7+M10+M13+M16+M19+M22+M25+M28+M31+M34+M37+M40+M43</f>
        <v>1.0000000000000002</v>
      </c>
      <c r="N46" s="210">
        <f>N7+N10+N13+N16+N19+N22+N25+N28+N31+N34+N37+N40+N43</f>
        <v>1</v>
      </c>
      <c r="O46" s="210">
        <f>O7+O10+O13+O16+O19+O22+O25+O28+O31+O34+O37+O40+O43</f>
        <v>1</v>
      </c>
      <c r="P46" s="210">
        <f aca="true" t="shared" si="43" ref="P46">P7+P10+P13+P16+P19+P22+P25+P28+P31+P34+P37+P40+P43</f>
        <v>0.9999999999999999</v>
      </c>
      <c r="Q46" s="210">
        <f aca="true" t="shared" si="44" ref="Q46:R46">Q7+Q10+Q13+Q16+Q19+Q22+Q25+Q28+Q31+Q34+Q37+Q40+Q43</f>
        <v>1</v>
      </c>
      <c r="R46" s="210">
        <f t="shared" si="44"/>
        <v>0.9999999999999999</v>
      </c>
      <c r="S46" s="211">
        <f>S7+S10+S13+S16+S19+S22+S25+S28+S31+S34+S37+S40+S43</f>
        <v>1</v>
      </c>
      <c r="T46" s="222">
        <f aca="true" t="shared" si="45" ref="T46:U46">T7+T10+T13+T16+T19+T22+T25+T28+T31+T34+T37+T40+T43</f>
        <v>1</v>
      </c>
      <c r="U46" s="223">
        <f t="shared" si="45"/>
        <v>1</v>
      </c>
      <c r="W46" s="153">
        <f aca="true" t="shared" si="46" ref="W46:W48">(K46-J46)/J46</f>
        <v>-0.015716573897219727</v>
      </c>
      <c r="X46" s="156">
        <f t="shared" si="3"/>
        <v>0</v>
      </c>
      <c r="AA46" s="1"/>
    </row>
    <row r="47" spans="1:27" ht="20.1" customHeight="1">
      <c r="A47" s="24"/>
      <c r="B47" t="s">
        <v>37</v>
      </c>
      <c r="C47" s="76">
        <f>C8+C11+C14+C17+C20+C23+C26+C29+C32+C35+C38+C41+C44</f>
        <v>25537692</v>
      </c>
      <c r="D47" s="11">
        <f aca="true" t="shared" si="47" ref="D47:E47">D8+D11+D14+D17+D20+D23+D26+D29+D32+D35+D38+D41+D44</f>
        <v>27705328</v>
      </c>
      <c r="E47" s="11">
        <f t="shared" si="47"/>
        <v>29031670</v>
      </c>
      <c r="F47" s="11">
        <f aca="true" t="shared" si="48" ref="F47:G47">F8+F11+F14+F17+F20+F23+F26+F29+F32+F35+F38+F41+F44</f>
        <v>33762788</v>
      </c>
      <c r="G47" s="11">
        <f t="shared" si="48"/>
        <v>17865065</v>
      </c>
      <c r="H47" s="11">
        <f aca="true" t="shared" si="49" ref="H47:I47">H8+H11+H14+H17+H20+H23+H26+H29+H32+H35+H38+H41+H44</f>
        <v>17612451</v>
      </c>
      <c r="I47" s="11">
        <f t="shared" si="49"/>
        <v>29816255</v>
      </c>
      <c r="J47" s="11">
        <f aca="true" t="shared" si="50" ref="J47:K47">J8+J11+J14+J17+J20+J23+J26+J29+J32+J35+J38+J41+J44</f>
        <v>22207390</v>
      </c>
      <c r="K47" s="11">
        <f t="shared" si="50"/>
        <v>23390980</v>
      </c>
      <c r="M47" s="218">
        <f>C47/C46</f>
        <v>0.23271684344599755</v>
      </c>
      <c r="N47" s="196">
        <f>D47/D46</f>
        <v>0.24656824321214252</v>
      </c>
      <c r="O47" s="196">
        <f>E47/E46</f>
        <v>0.252221480360922</v>
      </c>
      <c r="P47" s="196">
        <f>F47/F46</f>
        <v>0.2709671770356624</v>
      </c>
      <c r="Q47" s="196">
        <f aca="true" t="shared" si="51" ref="Q47:R47">G47/G46</f>
        <v>0.15947392203809377</v>
      </c>
      <c r="R47" s="196">
        <f t="shared" si="51"/>
        <v>0.1496470147408561</v>
      </c>
      <c r="S47" s="205">
        <f>I47/I46</f>
        <v>0.23932561386402645</v>
      </c>
      <c r="T47" s="219">
        <f>J47/J46</f>
        <v>0.24364819210116243</v>
      </c>
      <c r="U47" s="197">
        <f>K47/K46</f>
        <v>0.26073174961464257</v>
      </c>
      <c r="W47" s="103">
        <f t="shared" si="46"/>
        <v>0.05329712316485638</v>
      </c>
      <c r="X47" s="108">
        <f t="shared" si="3"/>
        <v>1.7083557513480145</v>
      </c>
      <c r="AA47" s="1"/>
    </row>
    <row r="48" spans="1:24" ht="20.1" customHeight="1" thickBot="1">
      <c r="A48" s="31"/>
      <c r="B48" s="25" t="s">
        <v>36</v>
      </c>
      <c r="C48" s="215">
        <f>C9+C12+C15+C18+C21+C24+C27+C30+C33+C36+C39+C42+C45</f>
        <v>84199496</v>
      </c>
      <c r="D48" s="33">
        <f aca="true" t="shared" si="52" ref="D48:E48">D9+D12+D15+D18+D21+D24+D27+D30+D33+D36+D39+D42+D45</f>
        <v>84658404</v>
      </c>
      <c r="E48" s="33">
        <f t="shared" si="52"/>
        <v>86072206</v>
      </c>
      <c r="F48" s="33">
        <f aca="true" t="shared" si="53" ref="F48:G48">F9+F12+F15+F18+F21+F24+F27+F30+F33+F36+F39+F42+F45</f>
        <v>90838237</v>
      </c>
      <c r="G48" s="33">
        <f t="shared" si="53"/>
        <v>94159928</v>
      </c>
      <c r="H48" s="33">
        <f aca="true" t="shared" si="54" ref="H48:I48">H9+H12+H15+H18+H21+H24+H27+H30+H33+H36+H39+H42+H45</f>
        <v>100080849</v>
      </c>
      <c r="I48" s="33">
        <f t="shared" si="54"/>
        <v>94768216</v>
      </c>
      <c r="J48" s="33">
        <f aca="true" t="shared" si="55" ref="J48:K48">J9+J12+J15+J18+J21+J24+J27+J30+J33+J36+J39+J42+J45</f>
        <v>68937920</v>
      </c>
      <c r="K48" s="33">
        <f t="shared" si="55"/>
        <v>66321838</v>
      </c>
      <c r="L48" s="220"/>
      <c r="M48" s="207">
        <f>C48/C46</f>
        <v>0.7672831565540025</v>
      </c>
      <c r="N48" s="208">
        <f>D48/D46</f>
        <v>0.7534317567878575</v>
      </c>
      <c r="O48" s="208">
        <f>E48/E46</f>
        <v>0.747778519639078</v>
      </c>
      <c r="P48" s="208">
        <f>F48/F46</f>
        <v>0.7290328229643376</v>
      </c>
      <c r="Q48" s="208">
        <f aca="true" t="shared" si="56" ref="Q48:R48">G48/G46</f>
        <v>0.8405260779619063</v>
      </c>
      <c r="R48" s="208">
        <f t="shared" si="56"/>
        <v>0.8503529852591439</v>
      </c>
      <c r="S48" s="198">
        <f>I48/I46</f>
        <v>0.7606743861359736</v>
      </c>
      <c r="T48" s="200">
        <f>J48/J46</f>
        <v>0.7563518078988376</v>
      </c>
      <c r="U48" s="199">
        <f>K48/K46</f>
        <v>0.7392682503853574</v>
      </c>
      <c r="V48" s="220"/>
      <c r="W48" s="105">
        <f t="shared" si="46"/>
        <v>-0.03794837442150851</v>
      </c>
      <c r="X48" s="106">
        <f t="shared" si="3"/>
        <v>-1.708355751348023</v>
      </c>
    </row>
    <row r="51" spans="1:23" ht="15">
      <c r="A51" s="1" t="s">
        <v>23</v>
      </c>
      <c r="M51" s="1" t="s">
        <v>25</v>
      </c>
      <c r="W51" s="1" t="str">
        <f>W3</f>
        <v>VARIAÇÃO (JAN-SET)</v>
      </c>
    </row>
    <row r="52" ht="15.75" thickBot="1"/>
    <row r="53" spans="1:24" ht="24" customHeight="1">
      <c r="A53" s="470" t="s">
        <v>26</v>
      </c>
      <c r="B53" s="485"/>
      <c r="C53" s="472">
        <v>2016</v>
      </c>
      <c r="D53" s="461">
        <v>2017</v>
      </c>
      <c r="E53" s="461">
        <v>2018</v>
      </c>
      <c r="F53" s="461">
        <v>2019</v>
      </c>
      <c r="G53" s="461">
        <v>2020</v>
      </c>
      <c r="H53" s="461">
        <v>2021</v>
      </c>
      <c r="I53" s="463">
        <v>2022</v>
      </c>
      <c r="J53" s="467" t="str">
        <f>J5</f>
        <v>janeiro - setembro</v>
      </c>
      <c r="K53" s="468"/>
      <c r="M53" s="494">
        <v>2016</v>
      </c>
      <c r="N53" s="461">
        <v>2017</v>
      </c>
      <c r="O53" s="461">
        <v>2018</v>
      </c>
      <c r="P53" s="461">
        <v>2019</v>
      </c>
      <c r="Q53" s="461">
        <v>2020</v>
      </c>
      <c r="R53" s="461">
        <v>2021</v>
      </c>
      <c r="S53" s="463">
        <v>2022</v>
      </c>
      <c r="T53" s="467" t="str">
        <f>J5</f>
        <v>janeiro - setembro</v>
      </c>
      <c r="U53" s="468"/>
      <c r="W53" s="492" t="s">
        <v>88</v>
      </c>
      <c r="X53" s="493"/>
    </row>
    <row r="54" spans="1:24" ht="20.25" customHeight="1" thickBot="1">
      <c r="A54" s="486"/>
      <c r="B54" s="487"/>
      <c r="C54" s="488"/>
      <c r="D54" s="469"/>
      <c r="E54" s="469"/>
      <c r="F54" s="469"/>
      <c r="G54" s="469"/>
      <c r="H54" s="469"/>
      <c r="I54" s="489"/>
      <c r="J54" s="167">
        <v>2022</v>
      </c>
      <c r="K54" s="169">
        <v>2023</v>
      </c>
      <c r="M54" s="495"/>
      <c r="N54" s="469"/>
      <c r="O54" s="469"/>
      <c r="P54" s="469"/>
      <c r="Q54" s="469"/>
      <c r="R54" s="469"/>
      <c r="S54" s="489"/>
      <c r="T54" s="167">
        <v>2022</v>
      </c>
      <c r="U54" s="169">
        <v>2023</v>
      </c>
      <c r="W54" s="131" t="s">
        <v>0</v>
      </c>
      <c r="X54" s="132" t="s">
        <v>38</v>
      </c>
    </row>
    <row r="55" spans="1:24" ht="19.5" customHeight="1" thickBot="1">
      <c r="A55" s="5" t="s">
        <v>10</v>
      </c>
      <c r="B55" s="6"/>
      <c r="C55" s="13">
        <v>82481768</v>
      </c>
      <c r="D55" s="14">
        <v>93437664</v>
      </c>
      <c r="E55" s="14">
        <v>97313334</v>
      </c>
      <c r="F55" s="36">
        <v>104246485</v>
      </c>
      <c r="G55" s="36">
        <v>83019607</v>
      </c>
      <c r="H55" s="36">
        <v>86539830</v>
      </c>
      <c r="I55" s="15">
        <v>110107454</v>
      </c>
      <c r="J55" s="14">
        <v>83961321</v>
      </c>
      <c r="K55" s="161">
        <v>89886968</v>
      </c>
      <c r="M55" s="135">
        <f>C55/C94</f>
        <v>0.1580080019490965</v>
      </c>
      <c r="N55" s="21">
        <f>D55/D94</f>
        <v>0.16173285522493666</v>
      </c>
      <c r="O55" s="21">
        <f>E55/E94</f>
        <v>0.1561119921157338</v>
      </c>
      <c r="P55" s="21">
        <f>F55/F94</f>
        <v>0.152510534590636</v>
      </c>
      <c r="Q55" s="21">
        <f>G55/G94</f>
        <v>0.1542406317815363</v>
      </c>
      <c r="R55" s="21">
        <f aca="true" t="shared" si="57" ref="R55">H55/H94</f>
        <v>0.14922837895624927</v>
      </c>
      <c r="S55" s="192">
        <f>I55/I94</f>
        <v>0.1505228945325955</v>
      </c>
      <c r="T55" s="193">
        <f aca="true" t="shared" si="58" ref="T55">J55/J94</f>
        <v>0.15869210107203993</v>
      </c>
      <c r="U55" s="194">
        <f aca="true" t="shared" si="59" ref="U55">K55/K94</f>
        <v>0.16016272097777612</v>
      </c>
      <c r="W55" s="102">
        <f>(K55-J55)/J55</f>
        <v>0.07057591435465861</v>
      </c>
      <c r="X55" s="101">
        <f>(U55-T55)*100</f>
        <v>0.14706199057361868</v>
      </c>
    </row>
    <row r="56" spans="1:24" ht="19.5" customHeight="1">
      <c r="A56" s="24"/>
      <c r="B56" t="s">
        <v>37</v>
      </c>
      <c r="C56" s="10">
        <v>39218341</v>
      </c>
      <c r="D56" s="11">
        <v>48114799</v>
      </c>
      <c r="E56" s="11">
        <v>49046966</v>
      </c>
      <c r="F56" s="35">
        <v>53546141</v>
      </c>
      <c r="G56" s="35">
        <v>29556331</v>
      </c>
      <c r="H56" s="35">
        <v>30198890</v>
      </c>
      <c r="I56" s="12">
        <v>53516688</v>
      </c>
      <c r="J56" s="11">
        <v>39899977</v>
      </c>
      <c r="K56" s="162">
        <v>46757535</v>
      </c>
      <c r="M56" s="77">
        <f>C56/C55</f>
        <v>0.47547890826006545</v>
      </c>
      <c r="N56" s="18">
        <f>D56/D55</f>
        <v>0.5149400888275631</v>
      </c>
      <c r="O56" s="18">
        <f>E56/E55</f>
        <v>0.5040107453311589</v>
      </c>
      <c r="P56" s="18">
        <f>F56/F55</f>
        <v>0.5136493666908769</v>
      </c>
      <c r="Q56" s="18">
        <f>G56/G55</f>
        <v>0.3560162721560462</v>
      </c>
      <c r="R56" s="18">
        <f aca="true" t="shared" si="60" ref="R56">H56/H55</f>
        <v>0.3489594328992789</v>
      </c>
      <c r="S56" s="195">
        <f>I56/I55</f>
        <v>0.486040554529578</v>
      </c>
      <c r="T56" s="196">
        <f aca="true" t="shared" si="61" ref="T56">J56/J55</f>
        <v>0.47521854735944424</v>
      </c>
      <c r="U56" s="197">
        <f aca="true" t="shared" si="62" ref="U56">K56/K55</f>
        <v>0.5201814683525647</v>
      </c>
      <c r="W56" s="103">
        <f aca="true" t="shared" si="63" ref="W56:W96">(K56-J56)/J56</f>
        <v>0.17186872062607955</v>
      </c>
      <c r="X56" s="108">
        <f aca="true" t="shared" si="64" ref="X56:X96">(U56-T56)*100</f>
        <v>4.496292099312049</v>
      </c>
    </row>
    <row r="57" spans="1:24" ht="19.5" customHeight="1" thickBot="1">
      <c r="A57" s="24"/>
      <c r="B57" t="s">
        <v>36</v>
      </c>
      <c r="C57" s="10">
        <v>43263427</v>
      </c>
      <c r="D57" s="11">
        <v>45322865</v>
      </c>
      <c r="E57" s="11">
        <v>48266368</v>
      </c>
      <c r="F57" s="35">
        <v>50700344</v>
      </c>
      <c r="G57" s="35">
        <v>53463276</v>
      </c>
      <c r="H57" s="35">
        <v>56340940</v>
      </c>
      <c r="I57" s="12">
        <v>56590766</v>
      </c>
      <c r="J57" s="11">
        <v>44061344</v>
      </c>
      <c r="K57" s="162">
        <v>43129433</v>
      </c>
      <c r="M57" s="77">
        <f>C57/C55</f>
        <v>0.5245210917399346</v>
      </c>
      <c r="N57" s="18">
        <f>D57/D55</f>
        <v>0.48505991117243685</v>
      </c>
      <c r="O57" s="18">
        <f>E57/E55</f>
        <v>0.4959892546688412</v>
      </c>
      <c r="P57" s="18">
        <f>F57/F55</f>
        <v>0.4863506333091231</v>
      </c>
      <c r="Q57" s="18">
        <f>G57/G55</f>
        <v>0.6439837278439537</v>
      </c>
      <c r="R57" s="18">
        <f aca="true" t="shared" si="65" ref="R57">H57/H55</f>
        <v>0.6510405671007211</v>
      </c>
      <c r="S57" s="195">
        <f>I57/I55</f>
        <v>0.513959445470422</v>
      </c>
      <c r="T57" s="196">
        <f aca="true" t="shared" si="66" ref="T57">J57/J55</f>
        <v>0.5247814526405558</v>
      </c>
      <c r="U57" s="197">
        <f aca="true" t="shared" si="67" ref="U57">K57/K55</f>
        <v>0.47981853164743526</v>
      </c>
      <c r="W57" s="103">
        <f t="shared" si="63"/>
        <v>-0.02115030807957197</v>
      </c>
      <c r="X57" s="106">
        <f t="shared" si="64"/>
        <v>-4.496292099312049</v>
      </c>
    </row>
    <row r="58" spans="1:24" ht="19.5" customHeight="1" thickBot="1">
      <c r="A58" s="5" t="s">
        <v>18</v>
      </c>
      <c r="B58" s="6"/>
      <c r="C58" s="13">
        <v>2459083</v>
      </c>
      <c r="D58" s="14">
        <v>3643226</v>
      </c>
      <c r="E58" s="14">
        <v>2343015</v>
      </c>
      <c r="F58" s="36">
        <v>2552109</v>
      </c>
      <c r="G58" s="36">
        <v>1731296</v>
      </c>
      <c r="H58" s="36">
        <v>1838804</v>
      </c>
      <c r="I58" s="15">
        <v>2591105</v>
      </c>
      <c r="J58" s="14">
        <v>1824623</v>
      </c>
      <c r="K58" s="161">
        <v>2086081</v>
      </c>
      <c r="M58" s="135">
        <f>C58/C94</f>
        <v>0.00471079610535252</v>
      </c>
      <c r="N58" s="21">
        <f>D58/D94</f>
        <v>0.006306122370629097</v>
      </c>
      <c r="O58" s="21">
        <f>E58/E94</f>
        <v>0.0037587114136593655</v>
      </c>
      <c r="P58" s="21">
        <f>F58/F94</f>
        <v>0.0037336847177492213</v>
      </c>
      <c r="Q58" s="21">
        <f>G58/G94</f>
        <v>0.003216543639394085</v>
      </c>
      <c r="R58" s="21">
        <f aca="true" t="shared" si="68" ref="R58">H58/H94</f>
        <v>0.003170814411563635</v>
      </c>
      <c r="S58" s="192">
        <f>I58/I94</f>
        <v>0.00354218184572573</v>
      </c>
      <c r="T58" s="193">
        <f aca="true" t="shared" si="69" ref="T58">J58/J94</f>
        <v>0.003448650570116313</v>
      </c>
      <c r="U58" s="194">
        <f aca="true" t="shared" si="70" ref="U58">K58/K94</f>
        <v>0.003717028358772099</v>
      </c>
      <c r="W58" s="102">
        <f t="shared" si="63"/>
        <v>0.14329425859478917</v>
      </c>
      <c r="X58" s="101">
        <f t="shared" si="64"/>
        <v>0.02683777886557863</v>
      </c>
    </row>
    <row r="59" spans="1:24" ht="19.5" customHeight="1">
      <c r="A59" s="24"/>
      <c r="B59" t="s">
        <v>37</v>
      </c>
      <c r="C59" s="10">
        <v>1924359</v>
      </c>
      <c r="D59" s="11">
        <v>2915898</v>
      </c>
      <c r="E59" s="11">
        <v>1715135</v>
      </c>
      <c r="F59" s="35">
        <v>1891261</v>
      </c>
      <c r="G59" s="35">
        <v>999405</v>
      </c>
      <c r="H59" s="35">
        <v>873317</v>
      </c>
      <c r="I59" s="12">
        <v>1566207</v>
      </c>
      <c r="J59" s="11">
        <v>1150360</v>
      </c>
      <c r="K59" s="162">
        <v>1332316</v>
      </c>
      <c r="M59" s="77">
        <f>C59/C58</f>
        <v>0.7825514632893644</v>
      </c>
      <c r="N59" s="18">
        <f>D59/D58</f>
        <v>0.800361547705248</v>
      </c>
      <c r="O59" s="18">
        <f>E59/E58</f>
        <v>0.732020494960553</v>
      </c>
      <c r="P59" s="18">
        <f>F59/F58</f>
        <v>0.7410580817668838</v>
      </c>
      <c r="Q59" s="18">
        <f>G59/G58</f>
        <v>0.5772583082269005</v>
      </c>
      <c r="R59" s="18">
        <f aca="true" t="shared" si="71" ref="R59">H59/H58</f>
        <v>0.47493751373175175</v>
      </c>
      <c r="S59" s="195">
        <f>I59/I58</f>
        <v>0.6044552420685383</v>
      </c>
      <c r="T59" s="196">
        <f aca="true" t="shared" si="72" ref="T59">J59/J58</f>
        <v>0.6304644849922423</v>
      </c>
      <c r="U59" s="197">
        <f aca="true" t="shared" si="73" ref="U59">K59/K58</f>
        <v>0.6386693517653437</v>
      </c>
      <c r="W59" s="103">
        <f t="shared" si="63"/>
        <v>0.15817309364025176</v>
      </c>
      <c r="X59" s="108">
        <f t="shared" si="64"/>
        <v>0.8204866773101394</v>
      </c>
    </row>
    <row r="60" spans="1:24" ht="19.5" customHeight="1" thickBot="1">
      <c r="A60" s="24"/>
      <c r="B60" t="s">
        <v>36</v>
      </c>
      <c r="C60" s="10">
        <v>534724</v>
      </c>
      <c r="D60" s="11">
        <v>727328</v>
      </c>
      <c r="E60" s="11">
        <v>627880</v>
      </c>
      <c r="F60" s="35">
        <v>660848</v>
      </c>
      <c r="G60" s="35">
        <v>731891</v>
      </c>
      <c r="H60" s="35">
        <v>965487</v>
      </c>
      <c r="I60" s="12">
        <v>1024898</v>
      </c>
      <c r="J60" s="11">
        <v>674263</v>
      </c>
      <c r="K60" s="162">
        <v>753765</v>
      </c>
      <c r="M60" s="77">
        <f>C60/C58</f>
        <v>0.21744853671063563</v>
      </c>
      <c r="N60" s="18">
        <f>D60/D58</f>
        <v>0.19963845229475197</v>
      </c>
      <c r="O60" s="18">
        <f>E60/E58</f>
        <v>0.26797950503944706</v>
      </c>
      <c r="P60" s="18">
        <f>F60/F58</f>
        <v>0.25894191823311624</v>
      </c>
      <c r="Q60" s="18">
        <f>G60/G58</f>
        <v>0.42274169177309945</v>
      </c>
      <c r="R60" s="18">
        <f aca="true" t="shared" si="74" ref="R60">H60/H58</f>
        <v>0.5250624862682483</v>
      </c>
      <c r="S60" s="195">
        <f>I60/I58</f>
        <v>0.39554475793146165</v>
      </c>
      <c r="T60" s="196">
        <f aca="true" t="shared" si="75" ref="T60">J60/J58</f>
        <v>0.3695355150077578</v>
      </c>
      <c r="U60" s="197">
        <f aca="true" t="shared" si="76" ref="U60">K60/K58</f>
        <v>0.36133064823465627</v>
      </c>
      <c r="W60" s="103">
        <f t="shared" si="63"/>
        <v>0.11790948042529399</v>
      </c>
      <c r="X60" s="106">
        <f t="shared" si="64"/>
        <v>-0.8204866773101505</v>
      </c>
    </row>
    <row r="61" spans="1:24" ht="19.5" customHeight="1" thickBot="1">
      <c r="A61" s="5" t="s">
        <v>15</v>
      </c>
      <c r="B61" s="6"/>
      <c r="C61" s="13">
        <v>83753681</v>
      </c>
      <c r="D61" s="14">
        <v>105319161</v>
      </c>
      <c r="E61" s="14">
        <v>111596848</v>
      </c>
      <c r="F61" s="36">
        <v>124035711</v>
      </c>
      <c r="G61" s="36">
        <v>101747091</v>
      </c>
      <c r="H61" s="36">
        <v>115458556</v>
      </c>
      <c r="I61" s="15">
        <v>155197831</v>
      </c>
      <c r="J61" s="14">
        <v>110398457</v>
      </c>
      <c r="K61" s="161">
        <v>116704694</v>
      </c>
      <c r="M61" s="135">
        <f>C61/C94</f>
        <v>0.16044456989200337</v>
      </c>
      <c r="N61" s="21">
        <f>D61/D94</f>
        <v>0.18229874216916203</v>
      </c>
      <c r="O61" s="21">
        <f>E61/E94</f>
        <v>0.17902589027642132</v>
      </c>
      <c r="P61" s="21">
        <f>F61/F94</f>
        <v>0.18146177871550903</v>
      </c>
      <c r="Q61" s="21">
        <f>G61/G94</f>
        <v>0.18903408682449516</v>
      </c>
      <c r="R61" s="21">
        <f aca="true" t="shared" si="77" ref="R61">H61/H94</f>
        <v>0.19909552801882474</v>
      </c>
      <c r="S61" s="192">
        <f>I61/I94</f>
        <v>0.21216389897908805</v>
      </c>
      <c r="T61" s="193">
        <f aca="true" t="shared" si="78" ref="T61">J61/J94</f>
        <v>0.20865992683037057</v>
      </c>
      <c r="U61" s="194">
        <f aca="true" t="shared" si="79" ref="U61">K61/K94</f>
        <v>0.20794717808168525</v>
      </c>
      <c r="W61" s="102">
        <f t="shared" si="63"/>
        <v>0.0571225103263898</v>
      </c>
      <c r="X61" s="101">
        <f t="shared" si="64"/>
        <v>-0.07127487486853212</v>
      </c>
    </row>
    <row r="62" spans="1:24" ht="19.5" customHeight="1">
      <c r="A62" s="24"/>
      <c r="B62" t="s">
        <v>37</v>
      </c>
      <c r="C62" s="10">
        <v>45568148</v>
      </c>
      <c r="D62" s="11">
        <v>61332118</v>
      </c>
      <c r="E62" s="11">
        <v>64429780</v>
      </c>
      <c r="F62" s="35">
        <v>74767147</v>
      </c>
      <c r="G62" s="35">
        <v>44240397</v>
      </c>
      <c r="H62" s="35">
        <v>46476357</v>
      </c>
      <c r="I62" s="12">
        <v>83871965</v>
      </c>
      <c r="J62" s="11">
        <v>62226682</v>
      </c>
      <c r="K62" s="162">
        <v>66646187</v>
      </c>
      <c r="M62" s="77">
        <f>C62/C61</f>
        <v>0.5440733763092753</v>
      </c>
      <c r="N62" s="18">
        <f>D62/D61</f>
        <v>0.5823452961232762</v>
      </c>
      <c r="O62" s="18">
        <f>E62/E61</f>
        <v>0.5773440841268205</v>
      </c>
      <c r="P62" s="18">
        <f>F62/F61</f>
        <v>0.6027872650320842</v>
      </c>
      <c r="Q62" s="18">
        <f>G62/G61</f>
        <v>0.43480748751824266</v>
      </c>
      <c r="R62" s="18">
        <f aca="true" t="shared" si="80" ref="R62">H62/H61</f>
        <v>0.40253714068622165</v>
      </c>
      <c r="S62" s="195">
        <f>I62/I61</f>
        <v>0.5404196982624068</v>
      </c>
      <c r="T62" s="196">
        <f aca="true" t="shared" si="81" ref="T62">J62/J61</f>
        <v>0.5636553597846028</v>
      </c>
      <c r="U62" s="197">
        <f aca="true" t="shared" si="82" ref="U62">K62/K61</f>
        <v>0.571066892990611</v>
      </c>
      <c r="W62" s="103">
        <f t="shared" si="63"/>
        <v>0.07102266837881538</v>
      </c>
      <c r="X62" s="108">
        <f t="shared" si="64"/>
        <v>0.7411533206008181</v>
      </c>
    </row>
    <row r="63" spans="1:24" ht="19.5" customHeight="1" thickBot="1">
      <c r="A63" s="24"/>
      <c r="B63" t="s">
        <v>36</v>
      </c>
      <c r="C63" s="10">
        <v>38185533</v>
      </c>
      <c r="D63" s="11">
        <v>43987043</v>
      </c>
      <c r="E63" s="11">
        <v>47167068</v>
      </c>
      <c r="F63" s="35">
        <v>49268564</v>
      </c>
      <c r="G63" s="35">
        <v>57506694</v>
      </c>
      <c r="H63" s="35">
        <v>68982199</v>
      </c>
      <c r="I63" s="12">
        <v>71325866</v>
      </c>
      <c r="J63" s="11">
        <v>48171775</v>
      </c>
      <c r="K63" s="162">
        <v>50058507</v>
      </c>
      <c r="M63" s="77">
        <f>C63/C61</f>
        <v>0.45592662369072473</v>
      </c>
      <c r="N63" s="18">
        <f>D63/D61</f>
        <v>0.4176547038767238</v>
      </c>
      <c r="O63" s="18">
        <f>E63/E61</f>
        <v>0.4226559158731795</v>
      </c>
      <c r="P63" s="18">
        <f>F63/F61</f>
        <v>0.3972127349679158</v>
      </c>
      <c r="Q63" s="18">
        <f>G63/G61</f>
        <v>0.5651925124817574</v>
      </c>
      <c r="R63" s="18">
        <f aca="true" t="shared" si="83" ref="R63">H63/H61</f>
        <v>0.5974628593137784</v>
      </c>
      <c r="S63" s="195">
        <f>I63/I61</f>
        <v>0.45958030173759323</v>
      </c>
      <c r="T63" s="196">
        <f aca="true" t="shared" si="84" ref="T63">J63/J61</f>
        <v>0.4363446402153972</v>
      </c>
      <c r="U63" s="197">
        <f aca="true" t="shared" si="85" ref="U63">K63/K61</f>
        <v>0.428933107009389</v>
      </c>
      <c r="W63" s="103">
        <f t="shared" si="63"/>
        <v>0.03916675273020353</v>
      </c>
      <c r="X63" s="106">
        <f t="shared" si="64"/>
        <v>-0.7411533206008181</v>
      </c>
    </row>
    <row r="64" spans="1:24" ht="19.5" customHeight="1" thickBot="1">
      <c r="A64" s="5" t="s">
        <v>8</v>
      </c>
      <c r="B64" s="6"/>
      <c r="C64" s="13">
        <v>379930</v>
      </c>
      <c r="D64" s="14">
        <v>237175</v>
      </c>
      <c r="E64" s="14">
        <v>674966</v>
      </c>
      <c r="F64" s="36">
        <v>662159</v>
      </c>
      <c r="G64" s="36">
        <v>218943</v>
      </c>
      <c r="H64" s="36"/>
      <c r="I64" s="15"/>
      <c r="J64" s="14"/>
      <c r="K64" s="161"/>
      <c r="M64" s="135">
        <f>C64/C94</f>
        <v>0.0007278212099008382</v>
      </c>
      <c r="N64" s="21">
        <f>D64/D94</f>
        <v>0.00041053027543554974</v>
      </c>
      <c r="O64" s="21">
        <f>E64/E94</f>
        <v>0.0010827939249351828</v>
      </c>
      <c r="P64" s="21">
        <f>F64/F94</f>
        <v>0.0009687254498221301</v>
      </c>
      <c r="Q64" s="21">
        <f>G64/G94</f>
        <v>0.0004067702542141027</v>
      </c>
      <c r="R64" s="21">
        <f aca="true" t="shared" si="86" ref="R64">H64/H94</f>
        <v>0</v>
      </c>
      <c r="S64" s="192">
        <f>I64/I94</f>
        <v>0</v>
      </c>
      <c r="T64" s="193">
        <f aca="true" t="shared" si="87" ref="T64">J64/J94</f>
        <v>0</v>
      </c>
      <c r="U64" s="194">
        <f aca="true" t="shared" si="88" ref="U64">K64/K94</f>
        <v>0</v>
      </c>
      <c r="W64" s="102"/>
      <c r="X64" s="101">
        <f t="shared" si="64"/>
        <v>0</v>
      </c>
    </row>
    <row r="65" spans="1:24" ht="19.5" customHeight="1">
      <c r="A65" s="24"/>
      <c r="B65" t="s">
        <v>37</v>
      </c>
      <c r="C65" s="10">
        <v>253854</v>
      </c>
      <c r="D65" s="11">
        <v>145443</v>
      </c>
      <c r="E65" s="11">
        <v>425755</v>
      </c>
      <c r="F65" s="35">
        <v>319658</v>
      </c>
      <c r="G65" s="35">
        <v>70775</v>
      </c>
      <c r="H65" s="35"/>
      <c r="I65" s="12"/>
      <c r="J65" s="11"/>
      <c r="K65" s="162"/>
      <c r="M65" s="77">
        <f>C65/C64</f>
        <v>0.6681599241965626</v>
      </c>
      <c r="N65" s="18">
        <f>D65/D64</f>
        <v>0.6132307367977232</v>
      </c>
      <c r="O65" s="18">
        <f>E65/E64</f>
        <v>0.6307799207663793</v>
      </c>
      <c r="P65" s="18">
        <f>F65/F64</f>
        <v>0.48275112170943835</v>
      </c>
      <c r="Q65" s="18">
        <f>G65/G64</f>
        <v>0.32325765153487435</v>
      </c>
      <c r="R65" s="18"/>
      <c r="S65" s="195"/>
      <c r="T65" s="196"/>
      <c r="U65" s="197"/>
      <c r="W65" s="103"/>
      <c r="X65" s="108"/>
    </row>
    <row r="66" spans="1:24" ht="19.5" customHeight="1" thickBot="1">
      <c r="A66" s="204"/>
      <c r="B66" t="s">
        <v>36</v>
      </c>
      <c r="C66" s="10">
        <v>126076</v>
      </c>
      <c r="D66" s="11">
        <v>91732</v>
      </c>
      <c r="E66" s="11">
        <v>249211</v>
      </c>
      <c r="F66" s="35">
        <v>342501</v>
      </c>
      <c r="G66" s="35">
        <v>148168</v>
      </c>
      <c r="H66" s="35"/>
      <c r="I66" s="12"/>
      <c r="J66" s="11"/>
      <c r="K66" s="162"/>
      <c r="M66" s="77">
        <f>C66/C64</f>
        <v>0.3318400758034375</v>
      </c>
      <c r="N66" s="18">
        <f>D66/D64</f>
        <v>0.3867692632022768</v>
      </c>
      <c r="O66" s="18">
        <f>E66/E64</f>
        <v>0.36922007923362066</v>
      </c>
      <c r="P66" s="18">
        <f>F66/F64</f>
        <v>0.5172488782905617</v>
      </c>
      <c r="Q66" s="18">
        <f>G66/G64</f>
        <v>0.6767423484651256</v>
      </c>
      <c r="R66" s="18"/>
      <c r="S66" s="195"/>
      <c r="T66" s="196"/>
      <c r="U66" s="197"/>
      <c r="W66" s="103"/>
      <c r="X66" s="106"/>
    </row>
    <row r="67" spans="1:24" ht="19.5" customHeight="1" thickBot="1">
      <c r="A67" s="5" t="s">
        <v>16</v>
      </c>
      <c r="B67" s="6"/>
      <c r="C67" s="13">
        <v>339653</v>
      </c>
      <c r="D67" s="14">
        <v>184063</v>
      </c>
      <c r="E67" s="14">
        <v>176558</v>
      </c>
      <c r="F67" s="36">
        <v>239017</v>
      </c>
      <c r="G67" s="36">
        <v>452182</v>
      </c>
      <c r="H67" s="36">
        <v>229205</v>
      </c>
      <c r="I67" s="15">
        <v>316641</v>
      </c>
      <c r="J67" s="14">
        <v>222723</v>
      </c>
      <c r="K67" s="161">
        <v>232079</v>
      </c>
      <c r="M67" s="135">
        <f>C67/C94</f>
        <v>0.0006506636943817266</v>
      </c>
      <c r="N67" s="21">
        <f>D67/D94</f>
        <v>0.0003185978036786912</v>
      </c>
      <c r="O67" s="21">
        <f>E67/E94</f>
        <v>0.00028323786649802506</v>
      </c>
      <c r="P67" s="21">
        <f>F67/F94</f>
        <v>0.00034967711809419806</v>
      </c>
      <c r="Q67" s="21">
        <f>G67/G94</f>
        <v>0.0008401007892055986</v>
      </c>
      <c r="R67" s="21">
        <f aca="true" t="shared" si="89" ref="R67">H67/H94</f>
        <v>0.0003952387079876066</v>
      </c>
      <c r="S67" s="192">
        <f>I67/I94</f>
        <v>0.00043286551560528844</v>
      </c>
      <c r="T67" s="193">
        <f aca="true" t="shared" si="90" ref="T67">J67/J94</f>
        <v>0.00042096027559008933</v>
      </c>
      <c r="U67" s="194">
        <f aca="true" t="shared" si="91" ref="U67">K67/K94</f>
        <v>0.0004135238394268823</v>
      </c>
      <c r="W67" s="102">
        <f t="shared" si="63"/>
        <v>0.042007336467271006</v>
      </c>
      <c r="X67" s="101">
        <f t="shared" si="64"/>
        <v>-0.0007436436163207048</v>
      </c>
    </row>
    <row r="68" spans="1:24" ht="19.5" customHeight="1">
      <c r="A68" s="24"/>
      <c r="B68" t="s">
        <v>37</v>
      </c>
      <c r="C68" s="10">
        <v>297926</v>
      </c>
      <c r="D68" s="11">
        <v>132592</v>
      </c>
      <c r="E68" s="11">
        <v>130092</v>
      </c>
      <c r="F68" s="35">
        <v>197628</v>
      </c>
      <c r="G68" s="35">
        <v>411712</v>
      </c>
      <c r="H68" s="35">
        <v>184114</v>
      </c>
      <c r="I68" s="12">
        <v>275503</v>
      </c>
      <c r="J68" s="11">
        <v>195205</v>
      </c>
      <c r="K68" s="162">
        <v>200908</v>
      </c>
      <c r="M68" s="77">
        <f>C68/C67</f>
        <v>0.8771481482571919</v>
      </c>
      <c r="N68" s="18">
        <f>D68/D67</f>
        <v>0.7203620499502887</v>
      </c>
      <c r="O68" s="18">
        <f>E68/E67</f>
        <v>0.7368230269939623</v>
      </c>
      <c r="P68" s="18">
        <f>F68/F67</f>
        <v>0.8268365848454294</v>
      </c>
      <c r="Q68" s="18">
        <f>G68/G67</f>
        <v>0.9105006391231849</v>
      </c>
      <c r="R68" s="18">
        <f aca="true" t="shared" si="92" ref="R68">H68/H67</f>
        <v>0.8032721799262669</v>
      </c>
      <c r="S68" s="195">
        <f>I68/I67</f>
        <v>0.8700799959575671</v>
      </c>
      <c r="T68" s="196">
        <f aca="true" t="shared" si="93" ref="T68">J68/J67</f>
        <v>0.8764474257261262</v>
      </c>
      <c r="U68" s="197">
        <f aca="true" t="shared" si="94" ref="U68">K68/K67</f>
        <v>0.8656879769388872</v>
      </c>
      <c r="W68" s="103">
        <f t="shared" si="63"/>
        <v>0.029215440178274123</v>
      </c>
      <c r="X68" s="108">
        <f t="shared" si="64"/>
        <v>-1.0759448787239</v>
      </c>
    </row>
    <row r="69" spans="1:24" ht="19.5" customHeight="1" thickBot="1">
      <c r="A69" s="204"/>
      <c r="B69" t="s">
        <v>36</v>
      </c>
      <c r="C69" s="10">
        <v>41727</v>
      </c>
      <c r="D69" s="11">
        <v>51471</v>
      </c>
      <c r="E69" s="11">
        <v>46466</v>
      </c>
      <c r="F69" s="35">
        <v>41389</v>
      </c>
      <c r="G69" s="35">
        <v>40470</v>
      </c>
      <c r="H69" s="35">
        <v>45091</v>
      </c>
      <c r="I69" s="12">
        <v>41138</v>
      </c>
      <c r="J69" s="11">
        <v>27518</v>
      </c>
      <c r="K69" s="162">
        <v>31171</v>
      </c>
      <c r="M69" s="77">
        <f>C69/C67</f>
        <v>0.1228518517428081</v>
      </c>
      <c r="N69" s="18">
        <f>D69/D67</f>
        <v>0.27963795004971126</v>
      </c>
      <c r="O69" s="18">
        <f>E69/E67</f>
        <v>0.26317697300603765</v>
      </c>
      <c r="P69" s="18">
        <f>F69/F67</f>
        <v>0.1731634151545706</v>
      </c>
      <c r="Q69" s="18">
        <f>G69/G67</f>
        <v>0.08949936087681509</v>
      </c>
      <c r="R69" s="18">
        <f aca="true" t="shared" si="95" ref="R69">H69/H67</f>
        <v>0.19672782007373313</v>
      </c>
      <c r="S69" s="195">
        <f>I69/I67</f>
        <v>0.12992000404243292</v>
      </c>
      <c r="T69" s="196">
        <f aca="true" t="shared" si="96" ref="T69">J69/J67</f>
        <v>0.12355257427387382</v>
      </c>
      <c r="U69" s="197">
        <f aca="true" t="shared" si="97" ref="U69">K69/K67</f>
        <v>0.1343120230611128</v>
      </c>
      <c r="W69" s="103">
        <f t="shared" si="63"/>
        <v>0.13274947307217094</v>
      </c>
      <c r="X69" s="106">
        <f t="shared" si="64"/>
        <v>1.0759448787238988</v>
      </c>
    </row>
    <row r="70" spans="1:24" ht="19.5" customHeight="1" thickBot="1">
      <c r="A70" s="5" t="s">
        <v>19</v>
      </c>
      <c r="B70" s="6"/>
      <c r="C70" s="13">
        <v>2716697</v>
      </c>
      <c r="D70" s="14">
        <v>2538731</v>
      </c>
      <c r="E70" s="14">
        <v>3441297</v>
      </c>
      <c r="F70" s="36">
        <v>3002154</v>
      </c>
      <c r="G70" s="36">
        <v>2042247</v>
      </c>
      <c r="H70" s="36">
        <v>2068469</v>
      </c>
      <c r="I70" s="15">
        <v>2556411</v>
      </c>
      <c r="J70" s="14">
        <v>1855627</v>
      </c>
      <c r="K70" s="161">
        <v>2137591</v>
      </c>
      <c r="M70" s="135">
        <f>C70/C94</f>
        <v>0.005204299995983411</v>
      </c>
      <c r="N70" s="21">
        <f>D70/D94</f>
        <v>0.00439433303125021</v>
      </c>
      <c r="O70" s="21">
        <f>E70/E94</f>
        <v>0.005520597312305611</v>
      </c>
      <c r="P70" s="21">
        <f>F70/F94</f>
        <v>0.00439209160350506</v>
      </c>
      <c r="Q70" s="21">
        <f>G70/G94</f>
        <v>0.0037942538987681207</v>
      </c>
      <c r="R70" s="21">
        <f aca="true" t="shared" si="98" ref="R70">H70/H94</f>
        <v>0.0035668463387466096</v>
      </c>
      <c r="S70" s="192">
        <f>I70/I94</f>
        <v>0.003494753255623975</v>
      </c>
      <c r="T70" s="193">
        <f aca="true" t="shared" si="99" ref="T70">J70/J94</f>
        <v>0.00350725005191386</v>
      </c>
      <c r="U70" s="194">
        <f aca="true" t="shared" si="100" ref="U70">K70/K94</f>
        <v>0.0038088100924441623</v>
      </c>
      <c r="W70" s="102">
        <f t="shared" si="63"/>
        <v>0.1519507961459927</v>
      </c>
      <c r="X70" s="101">
        <f t="shared" si="64"/>
        <v>0.03015600405303024</v>
      </c>
    </row>
    <row r="71" spans="1:24" ht="19.5" customHeight="1">
      <c r="A71" s="24"/>
      <c r="B71" t="s">
        <v>37</v>
      </c>
      <c r="C71" s="10">
        <v>450437</v>
      </c>
      <c r="D71" s="11">
        <v>664202</v>
      </c>
      <c r="E71" s="11">
        <v>1193621</v>
      </c>
      <c r="F71" s="35">
        <v>878489</v>
      </c>
      <c r="G71" s="35">
        <v>374089</v>
      </c>
      <c r="H71" s="35">
        <v>524405</v>
      </c>
      <c r="I71" s="12">
        <v>1050046</v>
      </c>
      <c r="J71" s="11">
        <v>817337</v>
      </c>
      <c r="K71" s="162">
        <v>734618</v>
      </c>
      <c r="M71" s="77">
        <f>C71/C70</f>
        <v>0.16580317937554317</v>
      </c>
      <c r="N71" s="18">
        <f>D71/D70</f>
        <v>0.2616275611713096</v>
      </c>
      <c r="O71" s="18">
        <f>E71/E70</f>
        <v>0.3468520735060066</v>
      </c>
      <c r="P71" s="18">
        <f>F71/F70</f>
        <v>0.29261956581840903</v>
      </c>
      <c r="Q71" s="18">
        <f>G71/G70</f>
        <v>0.18317519869046203</v>
      </c>
      <c r="R71" s="18">
        <f aca="true" t="shared" si="101" ref="R71">H71/H70</f>
        <v>0.2535232580232046</v>
      </c>
      <c r="S71" s="195">
        <f>I71/I70</f>
        <v>0.41075007109576667</v>
      </c>
      <c r="T71" s="196">
        <f aca="true" t="shared" si="102" ref="T71">J71/J70</f>
        <v>0.4404640587790542</v>
      </c>
      <c r="U71" s="197">
        <f aca="true" t="shared" si="103" ref="U71">K71/K70</f>
        <v>0.34366630473275755</v>
      </c>
      <c r="W71" s="103">
        <f t="shared" si="63"/>
        <v>-0.10120550030158919</v>
      </c>
      <c r="X71" s="108">
        <f t="shared" si="64"/>
        <v>-9.679775404629664</v>
      </c>
    </row>
    <row r="72" spans="1:24" ht="19.5" customHeight="1" thickBot="1">
      <c r="A72" s="204"/>
      <c r="B72" t="s">
        <v>36</v>
      </c>
      <c r="C72" s="10">
        <v>2266260</v>
      </c>
      <c r="D72" s="11">
        <v>1874529</v>
      </c>
      <c r="E72" s="11">
        <v>2247676</v>
      </c>
      <c r="F72" s="35">
        <v>2123665</v>
      </c>
      <c r="G72" s="35">
        <v>1668158</v>
      </c>
      <c r="H72" s="35">
        <v>1544064</v>
      </c>
      <c r="I72" s="12">
        <v>1506365</v>
      </c>
      <c r="J72" s="11">
        <v>1038290</v>
      </c>
      <c r="K72" s="162">
        <v>1402973</v>
      </c>
      <c r="M72" s="77">
        <f>C72/C70</f>
        <v>0.8341968206244569</v>
      </c>
      <c r="N72" s="18">
        <f>D72/D70</f>
        <v>0.7383724388286904</v>
      </c>
      <c r="O72" s="18">
        <f>E72/E70</f>
        <v>0.6531479264939934</v>
      </c>
      <c r="P72" s="18">
        <f>F72/F70</f>
        <v>0.7073804341815909</v>
      </c>
      <c r="Q72" s="18">
        <f>G72/G70</f>
        <v>0.8168248013095379</v>
      </c>
      <c r="R72" s="18">
        <f aca="true" t="shared" si="104" ref="R72">H72/H70</f>
        <v>0.7464767419767954</v>
      </c>
      <c r="S72" s="195">
        <f>I72/I70</f>
        <v>0.5892499289042333</v>
      </c>
      <c r="T72" s="196">
        <f aca="true" t="shared" si="105" ref="T72">J72/J70</f>
        <v>0.5595359412209459</v>
      </c>
      <c r="U72" s="197">
        <f aca="true" t="shared" si="106" ref="U72">K72/K70</f>
        <v>0.6563336952672424</v>
      </c>
      <c r="W72" s="103">
        <f t="shared" si="63"/>
        <v>0.3512342409153512</v>
      </c>
      <c r="X72" s="106">
        <f t="shared" si="64"/>
        <v>9.679775404629654</v>
      </c>
    </row>
    <row r="73" spans="1:24" ht="19.5" customHeight="1" thickBot="1">
      <c r="A73" s="5" t="s">
        <v>20</v>
      </c>
      <c r="B73" s="6"/>
      <c r="C73" s="13">
        <v>33688126</v>
      </c>
      <c r="D73" s="14">
        <v>30997965</v>
      </c>
      <c r="E73" s="14">
        <v>30882257</v>
      </c>
      <c r="F73" s="36">
        <v>32577228</v>
      </c>
      <c r="G73" s="36">
        <v>24526197</v>
      </c>
      <c r="H73" s="36">
        <v>24208796</v>
      </c>
      <c r="I73" s="15">
        <v>35171890</v>
      </c>
      <c r="J73" s="14">
        <v>25143966</v>
      </c>
      <c r="K73" s="161">
        <v>26999706</v>
      </c>
      <c r="M73" s="135">
        <f>C73/C94</f>
        <v>0.06453539500595341</v>
      </c>
      <c r="N73" s="21">
        <f>D73/D94</f>
        <v>0.053654909283826414</v>
      </c>
      <c r="O73" s="21">
        <f>E73/E94</f>
        <v>0.0495419328794147</v>
      </c>
      <c r="P73" s="21">
        <f>F73/F94</f>
        <v>0.04765983675863062</v>
      </c>
      <c r="Q73" s="21">
        <f>G73/G94</f>
        <v>0.0455667794293271</v>
      </c>
      <c r="R73" s="21">
        <f aca="true" t="shared" si="107" ref="R73">H73/H94</f>
        <v>0.041745394965099096</v>
      </c>
      <c r="S73" s="192">
        <f>I73/I94</f>
        <v>0.04808189179437435</v>
      </c>
      <c r="T73" s="193">
        <f aca="true" t="shared" si="108" ref="T73">J73/J94</f>
        <v>0.04752365430057891</v>
      </c>
      <c r="U73" s="194">
        <f aca="true" t="shared" si="109" ref="U73">K73/K94</f>
        <v>0.04810871336276453</v>
      </c>
      <c r="W73" s="102">
        <f t="shared" si="63"/>
        <v>0.07380458595911242</v>
      </c>
      <c r="X73" s="101">
        <f t="shared" si="64"/>
        <v>0.05850590621856236</v>
      </c>
    </row>
    <row r="74" spans="1:24" ht="19.5" customHeight="1">
      <c r="A74" s="24"/>
      <c r="B74" t="s">
        <v>37</v>
      </c>
      <c r="C74" s="10">
        <v>22521987</v>
      </c>
      <c r="D74" s="11">
        <v>17563156</v>
      </c>
      <c r="E74" s="11">
        <v>16636857</v>
      </c>
      <c r="F74" s="35">
        <v>17822821</v>
      </c>
      <c r="G74" s="35">
        <v>9399875</v>
      </c>
      <c r="H74" s="35">
        <v>8088937</v>
      </c>
      <c r="I74" s="12">
        <v>18764035</v>
      </c>
      <c r="J74" s="11">
        <v>13730116</v>
      </c>
      <c r="K74" s="162">
        <v>16219748</v>
      </c>
      <c r="M74" s="77">
        <f>C74/C73</f>
        <v>0.6685437771160082</v>
      </c>
      <c r="N74" s="18">
        <f>D74/D73</f>
        <v>0.5665906132870335</v>
      </c>
      <c r="O74" s="18">
        <f>E74/E73</f>
        <v>0.5387189479059125</v>
      </c>
      <c r="P74" s="18">
        <f>F74/F73</f>
        <v>0.5470944611984789</v>
      </c>
      <c r="Q74" s="18">
        <f>G74/G73</f>
        <v>0.38325856226303656</v>
      </c>
      <c r="R74" s="18">
        <f aca="true" t="shared" si="110" ref="R74">H74/H73</f>
        <v>0.33413214767062355</v>
      </c>
      <c r="S74" s="195">
        <f>I74/I73</f>
        <v>0.533495214502263</v>
      </c>
      <c r="T74" s="196">
        <f aca="true" t="shared" si="111" ref="T74">J74/J73</f>
        <v>0.5460600766004854</v>
      </c>
      <c r="U74" s="197">
        <f aca="true" t="shared" si="112" ref="U74">K74/K73</f>
        <v>0.6007379487761829</v>
      </c>
      <c r="W74" s="103">
        <f t="shared" si="63"/>
        <v>0.18132636315672787</v>
      </c>
      <c r="X74" s="108">
        <f t="shared" si="64"/>
        <v>5.467787217569753</v>
      </c>
    </row>
    <row r="75" spans="1:24" ht="19.5" customHeight="1" thickBot="1">
      <c r="A75" s="204"/>
      <c r="B75" t="s">
        <v>36</v>
      </c>
      <c r="C75" s="10">
        <v>11166139</v>
      </c>
      <c r="D75" s="11">
        <v>13434809</v>
      </c>
      <c r="E75" s="11">
        <v>14245400</v>
      </c>
      <c r="F75" s="35">
        <v>14754407</v>
      </c>
      <c r="G75" s="35">
        <v>15126322</v>
      </c>
      <c r="H75" s="35">
        <v>16119859</v>
      </c>
      <c r="I75" s="12">
        <v>16407855</v>
      </c>
      <c r="J75" s="11">
        <v>11413850</v>
      </c>
      <c r="K75" s="162">
        <v>10779958</v>
      </c>
      <c r="M75" s="77">
        <f>C75/C73</f>
        <v>0.33145622288399185</v>
      </c>
      <c r="N75" s="18">
        <f>D75/D73</f>
        <v>0.43340938671296647</v>
      </c>
      <c r="O75" s="18">
        <f>E75/E73</f>
        <v>0.46128105209408754</v>
      </c>
      <c r="P75" s="18">
        <f>F75/F73</f>
        <v>0.4529055388015211</v>
      </c>
      <c r="Q75" s="18">
        <f>G75/G73</f>
        <v>0.6167414377369634</v>
      </c>
      <c r="R75" s="18">
        <f aca="true" t="shared" si="113" ref="R75">H75/H73</f>
        <v>0.6658678523293765</v>
      </c>
      <c r="S75" s="195">
        <f>I75/I73</f>
        <v>0.466504785497737</v>
      </c>
      <c r="T75" s="196">
        <f aca="true" t="shared" si="114" ref="T75">J75/J73</f>
        <v>0.4539399233995146</v>
      </c>
      <c r="U75" s="197">
        <f aca="true" t="shared" si="115" ref="U75">K75/K73</f>
        <v>0.399262051223817</v>
      </c>
      <c r="W75" s="103">
        <f t="shared" si="63"/>
        <v>-0.05553708871239766</v>
      </c>
      <c r="X75" s="106">
        <f t="shared" si="64"/>
        <v>-5.467787217569758</v>
      </c>
    </row>
    <row r="76" spans="1:24" ht="19.5" customHeight="1" thickBot="1">
      <c r="A76" s="5" t="s">
        <v>86</v>
      </c>
      <c r="B76" s="6"/>
      <c r="C76" s="13">
        <v>1956143</v>
      </c>
      <c r="D76" s="14">
        <v>2271046</v>
      </c>
      <c r="E76" s="14">
        <v>3765263</v>
      </c>
      <c r="F76" s="36">
        <v>5572502</v>
      </c>
      <c r="G76" s="36">
        <v>5153702</v>
      </c>
      <c r="H76" s="36">
        <v>5179361</v>
      </c>
      <c r="I76" s="15">
        <v>6566246</v>
      </c>
      <c r="J76" s="14">
        <v>4784106</v>
      </c>
      <c r="K76" s="161">
        <v>5856583</v>
      </c>
      <c r="M76" s="135">
        <f>C76/C94</f>
        <v>0.003747328099910655</v>
      </c>
      <c r="N76" s="21">
        <f>D76/D94</f>
        <v>0.003930992473518725</v>
      </c>
      <c r="O76" s="21">
        <f>E76/E94</f>
        <v>0.006040310033665727</v>
      </c>
      <c r="P76" s="21">
        <f>F76/F94</f>
        <v>0.008152459615567742</v>
      </c>
      <c r="Q76" s="21">
        <f>G76/G94</f>
        <v>0.009574970072958393</v>
      </c>
      <c r="R76" s="21">
        <f aca="true" t="shared" si="116" ref="R76">H76/H94</f>
        <v>0.00893123601073885</v>
      </c>
      <c r="S76" s="192">
        <f>I76/I94</f>
        <v>0.00897641638442641</v>
      </c>
      <c r="T76" s="193">
        <f aca="true" t="shared" si="117" ref="T76">J76/J94</f>
        <v>0.009042256885064406</v>
      </c>
      <c r="U76" s="194">
        <f aca="true" t="shared" si="118" ref="U76">K76/K94</f>
        <v>0.01043539780885909</v>
      </c>
      <c r="W76" s="102">
        <f t="shared" si="63"/>
        <v>0.2241750078280038</v>
      </c>
      <c r="X76" s="101">
        <f t="shared" si="64"/>
        <v>0.1393140923794684</v>
      </c>
    </row>
    <row r="77" spans="1:24" ht="19.5" customHeight="1">
      <c r="A77" s="24"/>
      <c r="B77" t="s">
        <v>37</v>
      </c>
      <c r="C77" s="10">
        <v>1028353</v>
      </c>
      <c r="D77" s="11">
        <v>1315033</v>
      </c>
      <c r="E77" s="11">
        <v>2781088</v>
      </c>
      <c r="F77" s="35">
        <v>4402111</v>
      </c>
      <c r="G77" s="35">
        <v>3599184</v>
      </c>
      <c r="H77" s="35">
        <v>2897116</v>
      </c>
      <c r="I77" s="12">
        <v>4071372</v>
      </c>
      <c r="J77" s="11">
        <v>3057339</v>
      </c>
      <c r="K77" s="162">
        <v>3704900</v>
      </c>
      <c r="M77" s="77">
        <f>C77/C76</f>
        <v>0.5257044091357329</v>
      </c>
      <c r="N77" s="18">
        <f>D77/D76</f>
        <v>0.5790428727555497</v>
      </c>
      <c r="O77" s="18">
        <f>E77/E76</f>
        <v>0.7386171961958568</v>
      </c>
      <c r="P77" s="18">
        <f>F77/F76</f>
        <v>0.7899702862376721</v>
      </c>
      <c r="Q77" s="18">
        <f>G77/G76</f>
        <v>0.6983686678042308</v>
      </c>
      <c r="R77" s="18">
        <f aca="true" t="shared" si="119" ref="R77">H77/H76</f>
        <v>0.5593578049492978</v>
      </c>
      <c r="S77" s="195">
        <f>I77/I76</f>
        <v>0.6200456090131257</v>
      </c>
      <c r="T77" s="196">
        <f aca="true" t="shared" si="120" ref="T77">J77/J76</f>
        <v>0.6390617181141053</v>
      </c>
      <c r="U77" s="197">
        <f aca="true" t="shared" si="121" ref="U77">K77/K76</f>
        <v>0.6326043701591867</v>
      </c>
      <c r="W77" s="103">
        <f t="shared" si="63"/>
        <v>0.21180542949277134</v>
      </c>
      <c r="X77" s="108">
        <f t="shared" si="64"/>
        <v>-0.6457347954918591</v>
      </c>
    </row>
    <row r="78" spans="1:24" ht="19.5" customHeight="1" thickBot="1">
      <c r="A78" s="204"/>
      <c r="B78" t="s">
        <v>36</v>
      </c>
      <c r="C78" s="10">
        <v>927790</v>
      </c>
      <c r="D78" s="11">
        <v>956013</v>
      </c>
      <c r="E78" s="11">
        <v>984175</v>
      </c>
      <c r="F78" s="35">
        <v>1170391</v>
      </c>
      <c r="G78" s="35">
        <v>1554518</v>
      </c>
      <c r="H78" s="35">
        <v>2282245</v>
      </c>
      <c r="I78" s="12">
        <v>2494874</v>
      </c>
      <c r="J78" s="11">
        <v>1726767</v>
      </c>
      <c r="K78" s="162">
        <v>2151683</v>
      </c>
      <c r="M78" s="77">
        <f>C78/C76</f>
        <v>0.4742955908642671</v>
      </c>
      <c r="N78" s="18">
        <f>D78/D76</f>
        <v>0.42095712724445034</v>
      </c>
      <c r="O78" s="18">
        <f>E78/E76</f>
        <v>0.2613828038041433</v>
      </c>
      <c r="P78" s="18">
        <f>F78/F76</f>
        <v>0.21002971376232796</v>
      </c>
      <c r="Q78" s="18">
        <f>G78/G76</f>
        <v>0.30163133219576915</v>
      </c>
      <c r="R78" s="18">
        <f aca="true" t="shared" si="122" ref="R78">H78/H76</f>
        <v>0.4406421950507022</v>
      </c>
      <c r="S78" s="195">
        <f>I78/I76</f>
        <v>0.3799543909868744</v>
      </c>
      <c r="T78" s="196">
        <f aca="true" t="shared" si="123" ref="T78">J78/J76</f>
        <v>0.36093828188589466</v>
      </c>
      <c r="U78" s="197">
        <f aca="true" t="shared" si="124" ref="U78">K78/K76</f>
        <v>0.3673956298408133</v>
      </c>
      <c r="W78" s="103">
        <f t="shared" si="63"/>
        <v>0.2460760484767198</v>
      </c>
      <c r="X78" s="106">
        <f t="shared" si="64"/>
        <v>0.6457347954918646</v>
      </c>
    </row>
    <row r="79" spans="1:24" ht="19.5" customHeight="1" thickBot="1">
      <c r="A79" s="5" t="s">
        <v>9</v>
      </c>
      <c r="B79" s="6"/>
      <c r="C79" s="13">
        <v>16722680</v>
      </c>
      <c r="D79" s="14">
        <v>20815998</v>
      </c>
      <c r="E79" s="14">
        <v>25150475</v>
      </c>
      <c r="F79" s="36">
        <v>23465572</v>
      </c>
      <c r="G79" s="36">
        <v>18088459</v>
      </c>
      <c r="H79" s="36">
        <v>23301790</v>
      </c>
      <c r="I79" s="15">
        <v>30672363</v>
      </c>
      <c r="J79" s="14">
        <v>21878045</v>
      </c>
      <c r="K79" s="161">
        <v>20554977</v>
      </c>
      <c r="M79" s="135">
        <f>C79/C94</f>
        <v>0.032035167505552464</v>
      </c>
      <c r="N79" s="21">
        <f>D79/D94</f>
        <v>0.03603076796629431</v>
      </c>
      <c r="O79" s="21">
        <f>E79/E94</f>
        <v>0.040346893827591594</v>
      </c>
      <c r="P79" s="21">
        <f>F79/F94</f>
        <v>0.03432966521792135</v>
      </c>
      <c r="Q79" s="21">
        <f>G79/G94</f>
        <v>0.03360622201107765</v>
      </c>
      <c r="R79" s="21">
        <f aca="true" t="shared" si="125" ref="R79">H79/H94</f>
        <v>0.04018136329224289</v>
      </c>
      <c r="S79" s="192">
        <f>I79/I94</f>
        <v>0.041930792995308795</v>
      </c>
      <c r="T79" s="193">
        <f aca="true" t="shared" si="126" ref="T79">J79/J94</f>
        <v>0.041350861170927004</v>
      </c>
      <c r="U79" s="194">
        <f aca="true" t="shared" si="127" ref="U79">K79/K94</f>
        <v>0.036625343130448074</v>
      </c>
      <c r="W79" s="102">
        <f t="shared" si="63"/>
        <v>-0.060474690494511735</v>
      </c>
      <c r="X79" s="101">
        <f t="shared" si="64"/>
        <v>-0.4725518040478931</v>
      </c>
    </row>
    <row r="80" spans="1:24" ht="19.5" customHeight="1">
      <c r="A80" s="24"/>
      <c r="B80" t="s">
        <v>37</v>
      </c>
      <c r="C80" s="10">
        <v>7851825</v>
      </c>
      <c r="D80" s="11">
        <v>8951873</v>
      </c>
      <c r="E80" s="11">
        <v>10247540</v>
      </c>
      <c r="F80" s="35">
        <v>8485256</v>
      </c>
      <c r="G80" s="35">
        <v>3393417</v>
      </c>
      <c r="H80" s="35">
        <v>7405766</v>
      </c>
      <c r="I80" s="12">
        <v>15105832</v>
      </c>
      <c r="J80" s="11">
        <v>11247264</v>
      </c>
      <c r="K80" s="162">
        <v>10195027</v>
      </c>
      <c r="M80" s="77">
        <f>C80/C79</f>
        <v>0.46953149853970777</v>
      </c>
      <c r="N80" s="18">
        <f>D80/D79</f>
        <v>0.4300477450084305</v>
      </c>
      <c r="O80" s="18">
        <f>E80/E79</f>
        <v>0.4074491634849839</v>
      </c>
      <c r="P80" s="18">
        <f>F80/F79</f>
        <v>0.36160448166360487</v>
      </c>
      <c r="Q80" s="18">
        <f>G80/G79</f>
        <v>0.18760122130912313</v>
      </c>
      <c r="R80" s="18">
        <f aca="true" t="shared" si="128" ref="R80">H80/H79</f>
        <v>0.317819618149507</v>
      </c>
      <c r="S80" s="195">
        <f>I80/I79</f>
        <v>0.4924899982436958</v>
      </c>
      <c r="T80" s="196">
        <f aca="true" t="shared" si="129" ref="T80">J80/J79</f>
        <v>0.514089078800231</v>
      </c>
      <c r="U80" s="197">
        <f aca="true" t="shared" si="130" ref="U80">K80/K79</f>
        <v>0.49598824654486356</v>
      </c>
      <c r="W80" s="103">
        <f t="shared" si="63"/>
        <v>-0.09355493033683569</v>
      </c>
      <c r="X80" s="108">
        <f t="shared" si="64"/>
        <v>-1.810083225536746</v>
      </c>
    </row>
    <row r="81" spans="1:24" ht="19.5" customHeight="1" thickBot="1">
      <c r="A81" s="204"/>
      <c r="B81" t="s">
        <v>36</v>
      </c>
      <c r="C81" s="10">
        <v>8870855</v>
      </c>
      <c r="D81" s="11">
        <v>11864125</v>
      </c>
      <c r="E81" s="11">
        <v>14902935</v>
      </c>
      <c r="F81" s="35">
        <v>14980316</v>
      </c>
      <c r="G81" s="35">
        <v>14695042</v>
      </c>
      <c r="H81" s="35">
        <v>15896024</v>
      </c>
      <c r="I81" s="12">
        <v>15566531</v>
      </c>
      <c r="J81" s="11">
        <v>10630781</v>
      </c>
      <c r="K81" s="162">
        <v>10359950</v>
      </c>
      <c r="M81" s="77">
        <f>C81/C79</f>
        <v>0.5304685014602922</v>
      </c>
      <c r="N81" s="18">
        <f>D81/D79</f>
        <v>0.5699522549915694</v>
      </c>
      <c r="O81" s="18">
        <f>E81/E79</f>
        <v>0.5925508365150162</v>
      </c>
      <c r="P81" s="18">
        <f>F81/F79</f>
        <v>0.6383955183363951</v>
      </c>
      <c r="Q81" s="18">
        <f>G81/G79</f>
        <v>0.8123987786908768</v>
      </c>
      <c r="R81" s="18">
        <f aca="true" t="shared" si="131" ref="R81">H81/H79</f>
        <v>0.682180381850493</v>
      </c>
      <c r="S81" s="195">
        <f>I81/I79</f>
        <v>0.5075100017563042</v>
      </c>
      <c r="T81" s="196">
        <f aca="true" t="shared" si="132" ref="T81">J81/J79</f>
        <v>0.485910921199769</v>
      </c>
      <c r="U81" s="197">
        <f aca="true" t="shared" si="133" ref="U81">K81/K79</f>
        <v>0.5040117534551365</v>
      </c>
      <c r="W81" s="103">
        <f t="shared" si="63"/>
        <v>-0.025476115066240194</v>
      </c>
      <c r="X81" s="106">
        <f t="shared" si="64"/>
        <v>1.8100832255367516</v>
      </c>
    </row>
    <row r="82" spans="1:24" ht="19.5" customHeight="1" thickBot="1">
      <c r="A82" s="5" t="s">
        <v>12</v>
      </c>
      <c r="B82" s="6"/>
      <c r="C82" s="13">
        <v>18206393</v>
      </c>
      <c r="D82" s="14">
        <v>19612202</v>
      </c>
      <c r="E82" s="14">
        <v>19393201</v>
      </c>
      <c r="F82" s="36">
        <v>33026643</v>
      </c>
      <c r="G82" s="36">
        <v>27504210</v>
      </c>
      <c r="H82" s="36">
        <v>27639762</v>
      </c>
      <c r="I82" s="15">
        <v>35594511</v>
      </c>
      <c r="J82" s="14">
        <v>26398278</v>
      </c>
      <c r="K82" s="161">
        <v>25931786</v>
      </c>
      <c r="M82" s="135">
        <f>C82/C94</f>
        <v>0.03487747474848038</v>
      </c>
      <c r="N82" s="21">
        <f>D82/D94</f>
        <v>0.033947096822842374</v>
      </c>
      <c r="O82" s="21">
        <f>E82/E94</f>
        <v>0.031110960000721385</v>
      </c>
      <c r="P82" s="21">
        <f>F82/F94</f>
        <v>0.04831732196691415</v>
      </c>
      <c r="Q82" s="21">
        <f>G82/G94</f>
        <v>0.051099576116423295</v>
      </c>
      <c r="R82" s="21">
        <f aca="true" t="shared" si="134" ref="R82">H82/H94</f>
        <v>0.04766171689956565</v>
      </c>
      <c r="S82" s="192">
        <f>I82/I94</f>
        <v>0.04865963774979586</v>
      </c>
      <c r="T82" s="193">
        <f aca="true" t="shared" si="135" ref="T82">J82/J94</f>
        <v>0.049894381729699185</v>
      </c>
      <c r="U82" s="194">
        <f aca="true" t="shared" si="136" ref="U82">K82/K94</f>
        <v>0.046205868303104865</v>
      </c>
      <c r="W82" s="102">
        <f t="shared" si="63"/>
        <v>-0.017671304166127805</v>
      </c>
      <c r="X82" s="101">
        <f t="shared" si="64"/>
        <v>-0.368851342659432</v>
      </c>
    </row>
    <row r="83" spans="1:24" ht="19.5" customHeight="1">
      <c r="A83" s="24"/>
      <c r="B83" t="s">
        <v>37</v>
      </c>
      <c r="C83" s="10">
        <v>9409422</v>
      </c>
      <c r="D83" s="11">
        <v>10124791</v>
      </c>
      <c r="E83" s="11">
        <v>9134337</v>
      </c>
      <c r="F83" s="35">
        <v>17452801</v>
      </c>
      <c r="G83" s="35">
        <v>10781989</v>
      </c>
      <c r="H83" s="35">
        <v>10162431</v>
      </c>
      <c r="I83" s="12">
        <v>18869553</v>
      </c>
      <c r="J83" s="11">
        <v>14322211</v>
      </c>
      <c r="K83" s="162">
        <v>14620645</v>
      </c>
      <c r="M83" s="77">
        <f>C83/C82</f>
        <v>0.5168196687833774</v>
      </c>
      <c r="N83" s="18">
        <f>D83/D82</f>
        <v>0.5162495776863811</v>
      </c>
      <c r="O83" s="18">
        <f>E83/E82</f>
        <v>0.47100718442509826</v>
      </c>
      <c r="P83" s="18">
        <f>F83/F82</f>
        <v>0.5284461094032475</v>
      </c>
      <c r="Q83" s="18">
        <f>G83/G82</f>
        <v>0.39201231375124024</v>
      </c>
      <c r="R83" s="18">
        <f aca="true" t="shared" si="137" ref="R83">H83/H82</f>
        <v>0.36767433091500573</v>
      </c>
      <c r="S83" s="195">
        <f>I83/I82</f>
        <v>0.5301253611827959</v>
      </c>
      <c r="T83" s="196">
        <f aca="true" t="shared" si="138" ref="T83">J83/J82</f>
        <v>0.5425433810493245</v>
      </c>
      <c r="U83" s="197">
        <f aca="true" t="shared" si="139" ref="U83">K83/K82</f>
        <v>0.5638117251160409</v>
      </c>
      <c r="W83" s="103">
        <f t="shared" si="63"/>
        <v>0.02083714588480787</v>
      </c>
      <c r="X83" s="108">
        <f t="shared" si="64"/>
        <v>2.1268344066716405</v>
      </c>
    </row>
    <row r="84" spans="1:24" ht="19.5" customHeight="1" thickBot="1">
      <c r="A84" s="204"/>
      <c r="B84" t="s">
        <v>36</v>
      </c>
      <c r="C84" s="10">
        <v>8796971</v>
      </c>
      <c r="D84" s="11">
        <v>9487411</v>
      </c>
      <c r="E84" s="11">
        <v>10258864</v>
      </c>
      <c r="F84" s="35">
        <v>15573842</v>
      </c>
      <c r="G84" s="35">
        <v>16722221</v>
      </c>
      <c r="H84" s="35">
        <v>17477331</v>
      </c>
      <c r="I84" s="12">
        <v>16724958</v>
      </c>
      <c r="J84" s="11">
        <v>12076067</v>
      </c>
      <c r="K84" s="162">
        <v>11311141</v>
      </c>
      <c r="M84" s="77">
        <f>C84/C82</f>
        <v>0.4831803312166226</v>
      </c>
      <c r="N84" s="18">
        <f>D84/D82</f>
        <v>0.4837504223136188</v>
      </c>
      <c r="O84" s="18">
        <f>E84/E82</f>
        <v>0.5289928155749017</v>
      </c>
      <c r="P84" s="18">
        <f>F84/F82</f>
        <v>0.47155389059675246</v>
      </c>
      <c r="Q84" s="18">
        <f>G84/G82</f>
        <v>0.6079876862487598</v>
      </c>
      <c r="R84" s="18">
        <f aca="true" t="shared" si="140" ref="R84">H84/H82</f>
        <v>0.6323256690849943</v>
      </c>
      <c r="S84" s="195">
        <f>I84/I82</f>
        <v>0.46987463881720415</v>
      </c>
      <c r="T84" s="196">
        <f aca="true" t="shared" si="141" ref="T84">J84/J82</f>
        <v>0.4574566189506755</v>
      </c>
      <c r="U84" s="197">
        <f aca="true" t="shared" si="142" ref="U84">K84/K82</f>
        <v>0.436188274883959</v>
      </c>
      <c r="W84" s="103">
        <f t="shared" si="63"/>
        <v>-0.06334231169800565</v>
      </c>
      <c r="X84" s="106">
        <f t="shared" si="64"/>
        <v>-2.1268344066716516</v>
      </c>
    </row>
    <row r="85" spans="1:24" ht="19.5" customHeight="1" thickBot="1">
      <c r="A85" s="5" t="s">
        <v>11</v>
      </c>
      <c r="B85" s="6"/>
      <c r="C85" s="13">
        <v>49142172</v>
      </c>
      <c r="D85" s="14">
        <v>53572253</v>
      </c>
      <c r="E85" s="14">
        <v>64496107</v>
      </c>
      <c r="F85" s="36">
        <v>76521569</v>
      </c>
      <c r="G85" s="36">
        <v>70800142</v>
      </c>
      <c r="H85" s="36">
        <v>78006716</v>
      </c>
      <c r="I85" s="15">
        <v>89118587</v>
      </c>
      <c r="J85" s="14">
        <v>65074767</v>
      </c>
      <c r="K85" s="161">
        <v>67848082</v>
      </c>
      <c r="M85" s="135">
        <f>C85/C94</f>
        <v>0.09414027605662909</v>
      </c>
      <c r="N85" s="21">
        <f>D85/D94</f>
        <v>0.09272913156864322</v>
      </c>
      <c r="O85" s="21">
        <f>E85/E94</f>
        <v>0.10346594175346538</v>
      </c>
      <c r="P85" s="21">
        <f>F85/F94</f>
        <v>0.11194953379871024</v>
      </c>
      <c r="Q85" s="21">
        <f>G85/G94</f>
        <v>0.13153830796022056</v>
      </c>
      <c r="R85" s="21">
        <f aca="true" t="shared" si="143" ref="R85">H85/H94</f>
        <v>0.1345139663017655</v>
      </c>
      <c r="S85" s="192">
        <f>I85/I94</f>
        <v>0.12182996867673408</v>
      </c>
      <c r="T85" s="193">
        <f aca="true" t="shared" si="144" ref="T85">J85/J94</f>
        <v>0.12299534332009199</v>
      </c>
      <c r="U85" s="194">
        <f aca="true" t="shared" si="145" ref="U85">K85/K94</f>
        <v>0.12089331376983675</v>
      </c>
      <c r="W85" s="102">
        <f t="shared" si="63"/>
        <v>0.04261736350127846</v>
      </c>
      <c r="X85" s="101">
        <f t="shared" si="64"/>
        <v>-0.21020295502552355</v>
      </c>
    </row>
    <row r="86" spans="1:24" ht="19.5" customHeight="1">
      <c r="A86" s="24"/>
      <c r="B86" t="s">
        <v>37</v>
      </c>
      <c r="C86" s="10">
        <v>15620227</v>
      </c>
      <c r="D86" s="11">
        <v>15852269</v>
      </c>
      <c r="E86" s="11">
        <v>16954742</v>
      </c>
      <c r="F86" s="35">
        <v>23629836</v>
      </c>
      <c r="G86" s="35">
        <v>12564521</v>
      </c>
      <c r="H86" s="35">
        <v>12331357</v>
      </c>
      <c r="I86" s="12">
        <v>22797838</v>
      </c>
      <c r="J86" s="11">
        <v>17574082</v>
      </c>
      <c r="K86" s="162">
        <v>18740867</v>
      </c>
      <c r="M86" s="77">
        <f>C86/C85</f>
        <v>0.31785788792567005</v>
      </c>
      <c r="N86" s="18">
        <f>D86/D85</f>
        <v>0.2959044675608472</v>
      </c>
      <c r="O86" s="18">
        <f>E86/E85</f>
        <v>0.2628800835994644</v>
      </c>
      <c r="P86" s="18">
        <f>F86/F85</f>
        <v>0.3087996797347425</v>
      </c>
      <c r="Q86" s="18">
        <f>G86/G85</f>
        <v>0.1774646299438213</v>
      </c>
      <c r="R86" s="18">
        <f aca="true" t="shared" si="146" ref="R86">H86/H85</f>
        <v>0.1580807093584096</v>
      </c>
      <c r="S86" s="195">
        <f>I86/I85</f>
        <v>0.2558146259657371</v>
      </c>
      <c r="T86" s="196">
        <f aca="true" t="shared" si="147" ref="T86">J86/J85</f>
        <v>0.27005985284588113</v>
      </c>
      <c r="U86" s="345">
        <f aca="true" t="shared" si="148" ref="U86">K86/K85</f>
        <v>0.2762180808589401</v>
      </c>
      <c r="W86" s="103">
        <f t="shared" si="63"/>
        <v>0.06639237258594788</v>
      </c>
      <c r="X86" s="108">
        <f t="shared" si="64"/>
        <v>0.6158228013058986</v>
      </c>
    </row>
    <row r="87" spans="1:24" ht="19.5" customHeight="1" thickBot="1">
      <c r="A87" s="204"/>
      <c r="B87" t="s">
        <v>36</v>
      </c>
      <c r="C87" s="10">
        <v>33521945</v>
      </c>
      <c r="D87" s="11">
        <v>37719984</v>
      </c>
      <c r="E87" s="11">
        <v>47541365</v>
      </c>
      <c r="F87" s="35">
        <v>52891733</v>
      </c>
      <c r="G87" s="35">
        <v>58235621</v>
      </c>
      <c r="H87" s="35">
        <v>65675359</v>
      </c>
      <c r="I87" s="12">
        <v>66320749</v>
      </c>
      <c r="J87" s="11">
        <v>47500685</v>
      </c>
      <c r="K87" s="162">
        <v>49107215</v>
      </c>
      <c r="M87" s="77">
        <f>C87/C85</f>
        <v>0.68214211207433</v>
      </c>
      <c r="N87" s="18">
        <f>D87/D85</f>
        <v>0.7040955324391528</v>
      </c>
      <c r="O87" s="18">
        <f>E87/E85</f>
        <v>0.7371199164005356</v>
      </c>
      <c r="P87" s="18">
        <f>F87/F85</f>
        <v>0.6912003202652575</v>
      </c>
      <c r="Q87" s="18">
        <f>G87/G85</f>
        <v>0.8225353700561787</v>
      </c>
      <c r="R87" s="18">
        <f aca="true" t="shared" si="149" ref="R87">H87/H85</f>
        <v>0.8419192906415904</v>
      </c>
      <c r="S87" s="195">
        <f>I87/I85</f>
        <v>0.7441853740342629</v>
      </c>
      <c r="T87" s="196">
        <f aca="true" t="shared" si="150" ref="T87">J87/J85</f>
        <v>0.7299401471541189</v>
      </c>
      <c r="U87" s="197">
        <f aca="true" t="shared" si="151" ref="U87">K87/K85</f>
        <v>0.7237819191410598</v>
      </c>
      <c r="W87" s="103">
        <f t="shared" si="63"/>
        <v>0.03382119647327191</v>
      </c>
      <c r="X87" s="106">
        <f t="shared" si="64"/>
        <v>-0.6158228013059097</v>
      </c>
    </row>
    <row r="88" spans="1:24" ht="19.5" customHeight="1" thickBot="1">
      <c r="A88" s="5" t="s">
        <v>6</v>
      </c>
      <c r="B88" s="6"/>
      <c r="C88" s="13">
        <v>226269996</v>
      </c>
      <c r="D88" s="14">
        <v>240023988</v>
      </c>
      <c r="E88" s="14">
        <v>256594413</v>
      </c>
      <c r="F88" s="36">
        <v>271544791</v>
      </c>
      <c r="G88" s="36">
        <v>200033107</v>
      </c>
      <c r="H88" s="36">
        <v>212648099</v>
      </c>
      <c r="I88" s="15">
        <v>259319505</v>
      </c>
      <c r="J88" s="14">
        <v>184029847</v>
      </c>
      <c r="K88" s="161">
        <v>199177925</v>
      </c>
      <c r="M88" s="135">
        <f>C88/C94</f>
        <v>0.43345906417755325</v>
      </c>
      <c r="N88" s="21">
        <f>D88/D94</f>
        <v>0.4154616376295102</v>
      </c>
      <c r="O88" s="21">
        <f>E88/E94</f>
        <v>0.41163387721560685</v>
      </c>
      <c r="P88" s="21">
        <f>F88/F94</f>
        <v>0.39726462950489433</v>
      </c>
      <c r="Q88" s="21">
        <f>G88/G94</f>
        <v>0.37163790477716485</v>
      </c>
      <c r="R88" s="21">
        <f aca="true" t="shared" si="152" ref="R88">H88/H94</f>
        <v>0.36668816083759365</v>
      </c>
      <c r="S88" s="192">
        <f>I88/I94</f>
        <v>0.354503905806049</v>
      </c>
      <c r="T88" s="193">
        <f aca="true" t="shared" si="153" ref="T88">J88/J94</f>
        <v>0.3478278180067706</v>
      </c>
      <c r="U88" s="194">
        <f aca="true" t="shared" si="154" ref="U88">K88/K94</f>
        <v>0.3548999275034777</v>
      </c>
      <c r="W88" s="102">
        <f t="shared" si="63"/>
        <v>0.08231315869104645</v>
      </c>
      <c r="X88" s="101">
        <f t="shared" si="64"/>
        <v>0.7072109496707113</v>
      </c>
    </row>
    <row r="89" spans="1:24" ht="19.5" customHeight="1">
      <c r="A89" s="24"/>
      <c r="B89" t="s">
        <v>37</v>
      </c>
      <c r="C89" s="10">
        <v>104024643</v>
      </c>
      <c r="D89" s="11">
        <v>116913448</v>
      </c>
      <c r="E89" s="11">
        <v>134343737</v>
      </c>
      <c r="F89" s="35">
        <v>142506462</v>
      </c>
      <c r="G89" s="35">
        <v>69368984</v>
      </c>
      <c r="H89" s="35">
        <v>66475834</v>
      </c>
      <c r="I89" s="12">
        <v>115826555</v>
      </c>
      <c r="J89" s="11">
        <v>85038911</v>
      </c>
      <c r="K89" s="190">
        <v>100011596</v>
      </c>
      <c r="M89" s="77">
        <f>C89/C88</f>
        <v>0.4597367960354761</v>
      </c>
      <c r="N89" s="18">
        <f>D89/D88</f>
        <v>0.4870906819530055</v>
      </c>
      <c r="O89" s="18">
        <f>E89/E88</f>
        <v>0.5235645446418976</v>
      </c>
      <c r="P89" s="18">
        <f>F89/F88</f>
        <v>0.5247991002707174</v>
      </c>
      <c r="Q89" s="18">
        <f>G89/G88</f>
        <v>0.3467875145287825</v>
      </c>
      <c r="R89" s="18">
        <f aca="true" t="shared" si="155" ref="R89">H89/H88</f>
        <v>0.3126095850967377</v>
      </c>
      <c r="S89" s="195">
        <f>I89/I88</f>
        <v>0.4466557770114516</v>
      </c>
      <c r="T89" s="196">
        <f aca="true" t="shared" si="156" ref="T89">J89/J88</f>
        <v>0.46209303754950143</v>
      </c>
      <c r="U89" s="197">
        <f aca="true" t="shared" si="157" ref="U89">K89/K88</f>
        <v>0.5021218892605694</v>
      </c>
      <c r="W89" s="103">
        <f t="shared" si="63"/>
        <v>0.17606863521570731</v>
      </c>
      <c r="X89" s="108">
        <f t="shared" si="64"/>
        <v>4.002885171106802</v>
      </c>
    </row>
    <row r="90" spans="1:24" ht="19.5" customHeight="1" thickBot="1">
      <c r="A90" s="204"/>
      <c r="B90" t="s">
        <v>36</v>
      </c>
      <c r="C90" s="10">
        <v>122245353</v>
      </c>
      <c r="D90" s="11">
        <v>123110540</v>
      </c>
      <c r="E90" s="11">
        <v>122250676</v>
      </c>
      <c r="F90" s="35">
        <v>129038329</v>
      </c>
      <c r="G90" s="35">
        <v>130664123</v>
      </c>
      <c r="H90" s="35">
        <v>146172265</v>
      </c>
      <c r="I90" s="12">
        <v>143492950</v>
      </c>
      <c r="J90" s="11">
        <v>98990936</v>
      </c>
      <c r="K90" s="162">
        <v>99166329</v>
      </c>
      <c r="M90" s="77">
        <f>C90/C88</f>
        <v>0.5402632039645239</v>
      </c>
      <c r="N90" s="18">
        <f>D90/D88</f>
        <v>0.5129093180469946</v>
      </c>
      <c r="O90" s="18">
        <f>E90/E88</f>
        <v>0.47643545535810244</v>
      </c>
      <c r="P90" s="18">
        <f>F90/F88</f>
        <v>0.4752008997292826</v>
      </c>
      <c r="Q90" s="18">
        <f>G90/G88</f>
        <v>0.6532124854712176</v>
      </c>
      <c r="R90" s="18">
        <f aca="true" t="shared" si="158" ref="R90">H90/H88</f>
        <v>0.6873904149032624</v>
      </c>
      <c r="S90" s="195">
        <f>I90/I88</f>
        <v>0.5533442229885485</v>
      </c>
      <c r="T90" s="196">
        <f aca="true" t="shared" si="159" ref="T90">J90/J88</f>
        <v>0.5379069624504986</v>
      </c>
      <c r="U90" s="197">
        <f aca="true" t="shared" si="160" ref="U90">K90/K88</f>
        <v>0.4978781107394306</v>
      </c>
      <c r="W90" s="103">
        <f t="shared" si="63"/>
        <v>0.0017718086835748275</v>
      </c>
      <c r="X90" s="106">
        <f t="shared" si="64"/>
        <v>-4.002885171106802</v>
      </c>
    </row>
    <row r="91" spans="1:24" ht="19.5" customHeight="1" thickBot="1">
      <c r="A91" s="5" t="s">
        <v>7</v>
      </c>
      <c r="B91" s="6"/>
      <c r="C91" s="13">
        <v>3893747</v>
      </c>
      <c r="D91" s="14">
        <v>5074930</v>
      </c>
      <c r="E91" s="14">
        <v>7528183</v>
      </c>
      <c r="F91" s="36">
        <v>6090350</v>
      </c>
      <c r="G91" s="36">
        <v>2930139</v>
      </c>
      <c r="H91" s="36">
        <v>2795978</v>
      </c>
      <c r="I91" s="15">
        <v>4287168</v>
      </c>
      <c r="J91" s="14">
        <v>3511417</v>
      </c>
      <c r="K91" s="161">
        <v>3806311</v>
      </c>
      <c r="M91" s="135">
        <f>C91/C94</f>
        <v>0.007459141559202376</v>
      </c>
      <c r="N91" s="21">
        <f>D91/D94</f>
        <v>0.008784283380272517</v>
      </c>
      <c r="O91" s="21">
        <f>E91/E94</f>
        <v>0.012076861379981093</v>
      </c>
      <c r="P91" s="21">
        <f>F91/F94</f>
        <v>0.00891006094204596</v>
      </c>
      <c r="Q91" s="21">
        <f>G91/G94</f>
        <v>0.005443852445214767</v>
      </c>
      <c r="R91" s="21">
        <f aca="true" t="shared" si="161" ref="R91">H91/H94</f>
        <v>0.004821355259622488</v>
      </c>
      <c r="S91" s="192">
        <f>I91/I94</f>
        <v>0.005860792464672904</v>
      </c>
      <c r="T91" s="193">
        <f aca="true" t="shared" si="162" ref="T91">J91/J94</f>
        <v>0.006636795786837123</v>
      </c>
      <c r="U91" s="194">
        <f aca="true" t="shared" si="163" ref="U91">K91/K94</f>
        <v>0.0067821747714044605</v>
      </c>
      <c r="W91" s="102">
        <f t="shared" si="63"/>
        <v>0.08398148098047027</v>
      </c>
      <c r="X91" s="101">
        <f t="shared" si="64"/>
        <v>0.01453789845673372</v>
      </c>
    </row>
    <row r="92" spans="1:24" ht="19.5" customHeight="1">
      <c r="A92" s="24"/>
      <c r="B92" t="s">
        <v>37</v>
      </c>
      <c r="C92" s="10">
        <v>3363918</v>
      </c>
      <c r="D92" s="11">
        <v>4425759</v>
      </c>
      <c r="E92" s="11">
        <v>6896252</v>
      </c>
      <c r="F92" s="35">
        <v>5370912</v>
      </c>
      <c r="G92" s="35">
        <v>2279028</v>
      </c>
      <c r="H92" s="35">
        <v>2016613</v>
      </c>
      <c r="I92" s="12">
        <v>3296712</v>
      </c>
      <c r="J92" s="11">
        <v>2731119</v>
      </c>
      <c r="K92" s="162">
        <v>2818051</v>
      </c>
      <c r="M92" s="77">
        <f>C92/C91</f>
        <v>0.8639282418708766</v>
      </c>
      <c r="N92" s="18">
        <f>D92/D91</f>
        <v>0.8720827676440858</v>
      </c>
      <c r="O92" s="18">
        <f>E92/E91</f>
        <v>0.9160579651158852</v>
      </c>
      <c r="P92" s="18">
        <f>F92/F91</f>
        <v>0.8818724703834755</v>
      </c>
      <c r="Q92" s="18">
        <f>G92/G91</f>
        <v>0.7777883574806519</v>
      </c>
      <c r="R92" s="18">
        <f aca="true" t="shared" si="164" ref="R92">H92/H91</f>
        <v>0.7212549598029742</v>
      </c>
      <c r="S92" s="195">
        <f>I92/I91</f>
        <v>0.7689719647095705</v>
      </c>
      <c r="T92" s="196">
        <f aca="true" t="shared" si="165" ref="T92">J92/J91</f>
        <v>0.7777825874853371</v>
      </c>
      <c r="U92" s="197">
        <f aca="true" t="shared" si="166" ref="U92">K92/K91</f>
        <v>0.740362781706487</v>
      </c>
      <c r="W92" s="103">
        <f t="shared" si="63"/>
        <v>0.0318301765686519</v>
      </c>
      <c r="X92" s="108">
        <f t="shared" si="64"/>
        <v>-3.741980577885018</v>
      </c>
    </row>
    <row r="93" spans="1:24" ht="19.5" customHeight="1" thickBot="1">
      <c r="A93" s="204"/>
      <c r="B93" t="s">
        <v>36</v>
      </c>
      <c r="C93" s="10">
        <v>529829</v>
      </c>
      <c r="D93" s="11">
        <v>649171</v>
      </c>
      <c r="E93" s="11">
        <v>631931</v>
      </c>
      <c r="F93" s="35">
        <v>719438</v>
      </c>
      <c r="G93" s="35">
        <v>651111</v>
      </c>
      <c r="H93" s="35">
        <v>779365</v>
      </c>
      <c r="I93" s="12">
        <v>990456</v>
      </c>
      <c r="J93" s="11">
        <v>780298</v>
      </c>
      <c r="K93" s="162">
        <v>988260</v>
      </c>
      <c r="M93" s="77">
        <f>C93/C91</f>
        <v>0.13607175812912345</v>
      </c>
      <c r="N93" s="18">
        <f>D93/D91</f>
        <v>0.12791723235591426</v>
      </c>
      <c r="O93" s="18">
        <f>E93/E91</f>
        <v>0.0839420348841148</v>
      </c>
      <c r="P93" s="18">
        <f>F93/F91</f>
        <v>0.11812752961652451</v>
      </c>
      <c r="Q93" s="18">
        <f>G93/G91</f>
        <v>0.22221164251934805</v>
      </c>
      <c r="R93" s="18">
        <f aca="true" t="shared" si="167" ref="R93">H93/H91</f>
        <v>0.2787450401970259</v>
      </c>
      <c r="S93" s="195">
        <f>I93/I91</f>
        <v>0.23102803529042948</v>
      </c>
      <c r="T93" s="196">
        <f aca="true" t="shared" si="168" ref="T93">J93/J91</f>
        <v>0.22221741251466287</v>
      </c>
      <c r="U93" s="197">
        <f aca="true" t="shared" si="169" ref="U93">K93/K91</f>
        <v>0.25963721829351305</v>
      </c>
      <c r="W93" s="103">
        <f t="shared" si="63"/>
        <v>0.26651612589036494</v>
      </c>
      <c r="X93" s="106">
        <f t="shared" si="64"/>
        <v>3.741980577885018</v>
      </c>
    </row>
    <row r="94" spans="1:24" ht="19.5" customHeight="1" thickBot="1">
      <c r="A94" s="470" t="s">
        <v>21</v>
      </c>
      <c r="B94" s="485"/>
      <c r="C94" s="216">
        <v>522010069</v>
      </c>
      <c r="D94" s="217">
        <v>577728402</v>
      </c>
      <c r="E94" s="212">
        <f aca="true" t="shared" si="170" ref="E94:I94">E55+E58+E61+E64+E67+E70+E73+E76+E79+E82+E85+E88+E91</f>
        <v>623355917</v>
      </c>
      <c r="F94" s="212">
        <f t="shared" si="170"/>
        <v>683536290</v>
      </c>
      <c r="G94" s="212">
        <f aca="true" t="shared" si="171" ref="G94">G55+G58+G61+G64+G67+G70+G73+G76+G79+G82+G85+G88+G91</f>
        <v>538247322</v>
      </c>
      <c r="H94" s="212">
        <f t="shared" si="170"/>
        <v>579915366</v>
      </c>
      <c r="I94" s="212">
        <f t="shared" si="170"/>
        <v>731499712</v>
      </c>
      <c r="J94" s="206">
        <f aca="true" t="shared" si="172" ref="J94:K94">J55+J58+J61+J64+J67+J70+J73+J76+J79+J82+J85+J88+J91</f>
        <v>529083177</v>
      </c>
      <c r="K94" s="221">
        <f t="shared" si="172"/>
        <v>561222783</v>
      </c>
      <c r="M94" s="209">
        <f aca="true" t="shared" si="173" ref="M94">M55+M58+M61+M64+M67+M70+M73+M76+M79+M82+M85+M88+M91</f>
        <v>0.9999999999999999</v>
      </c>
      <c r="N94" s="210">
        <f aca="true" t="shared" si="174" ref="N94:O94">N55+N58+N61+N64+N67+N70+N73+N76+N79+N82+N85+N88+N91</f>
        <v>1</v>
      </c>
      <c r="O94" s="210">
        <f t="shared" si="174"/>
        <v>1</v>
      </c>
      <c r="P94" s="210">
        <f aca="true" t="shared" si="175" ref="P94:R94">P55+P58+P61+P64+P67+P70+P73+P76+P79+P82+P85+P88+P91</f>
        <v>0.9999999999999999</v>
      </c>
      <c r="Q94" s="210">
        <f aca="true" t="shared" si="176" ref="Q94">Q55+Q58+Q61+Q64+Q67+Q70+Q73+Q76+Q79+Q82+Q85+Q88+Q91</f>
        <v>0.9999999999999999</v>
      </c>
      <c r="R94" s="210">
        <f t="shared" si="175"/>
        <v>0.9999999999999999</v>
      </c>
      <c r="S94" s="211">
        <f aca="true" t="shared" si="177" ref="S94:U94">S55+S58+S61+S64+S67+S70+S73+S76+S79+S82+S85+S88+S91</f>
        <v>0.9999999999999999</v>
      </c>
      <c r="T94" s="222">
        <f t="shared" si="177"/>
        <v>0.9999999999999999</v>
      </c>
      <c r="U94" s="223">
        <f t="shared" si="177"/>
        <v>0.9999999999999999</v>
      </c>
      <c r="W94" s="153">
        <f t="shared" si="63"/>
        <v>0.06074584752862025</v>
      </c>
      <c r="X94" s="156">
        <f t="shared" si="64"/>
        <v>0</v>
      </c>
    </row>
    <row r="95" spans="1:24" ht="19.5" customHeight="1">
      <c r="A95" s="24"/>
      <c r="B95" t="s">
        <v>37</v>
      </c>
      <c r="C95" s="76">
        <f aca="true" t="shared" si="178" ref="C95">C56+C59+C62+C65+C68+C71+C74+C77+C80+C83+C86+C89+C92</f>
        <v>251533440</v>
      </c>
      <c r="D95" s="11">
        <f aca="true" t="shared" si="179" ref="D95:E95">D56+D59+D62+D65+D68+D71+D74+D77+D80+D83+D86+D89+D92</f>
        <v>288451381</v>
      </c>
      <c r="E95" s="11">
        <f t="shared" si="179"/>
        <v>313935902</v>
      </c>
      <c r="F95" s="11">
        <f aca="true" t="shared" si="180" ref="F95:G95">F56+F59+F62+F65+F68+F71+F74+F77+F80+F83+F86+F89+F92</f>
        <v>351270523</v>
      </c>
      <c r="G95" s="11">
        <f t="shared" si="180"/>
        <v>187039707</v>
      </c>
      <c r="H95" s="11">
        <f aca="true" t="shared" si="181" ref="H95">H56+H59+H62+H65+H68+H71+H74+H77+H80+H83+H86+H89+H92</f>
        <v>187635137</v>
      </c>
      <c r="I95" s="213">
        <f aca="true" t="shared" si="182" ref="I95:K95">I56+I59+I62+I65+I68+I71+I74+I77+I80+I83+I86+I89+I92</f>
        <v>339012306</v>
      </c>
      <c r="J95" s="10">
        <f t="shared" si="182"/>
        <v>251990603</v>
      </c>
      <c r="K95" s="162">
        <f t="shared" si="182"/>
        <v>281982398</v>
      </c>
      <c r="M95" s="218">
        <f>C95/C94</f>
        <v>0.4818555329437525</v>
      </c>
      <c r="N95" s="196">
        <f>D95/D94</f>
        <v>0.4992854427814681</v>
      </c>
      <c r="O95" s="196">
        <f>E95/E94</f>
        <v>0.5036222380159102</v>
      </c>
      <c r="P95" s="196">
        <f>F95/F94</f>
        <v>0.5139017900571161</v>
      </c>
      <c r="Q95" s="196">
        <f>G95/G94</f>
        <v>0.3474977010661281</v>
      </c>
      <c r="R95" s="196">
        <f aca="true" t="shared" si="183" ref="R95">H95/H94</f>
        <v>0.32355607042148976</v>
      </c>
      <c r="S95" s="205">
        <f aca="true" t="shared" si="184" ref="S95">I95/I94</f>
        <v>0.46344831096802946</v>
      </c>
      <c r="T95" s="219">
        <f aca="true" t="shared" si="185" ref="T95">J95/J94</f>
        <v>0.4762778594262505</v>
      </c>
      <c r="U95" s="197">
        <f aca="true" t="shared" si="186" ref="U95">K95/K94</f>
        <v>0.5024428917384133</v>
      </c>
      <c r="W95" s="103">
        <f t="shared" si="63"/>
        <v>0.11901949772309565</v>
      </c>
      <c r="X95" s="108">
        <f t="shared" si="64"/>
        <v>2.616503231216277</v>
      </c>
    </row>
    <row r="96" spans="1:24" ht="19.5" customHeight="1" thickBot="1">
      <c r="A96" s="31"/>
      <c r="B96" s="25" t="s">
        <v>36</v>
      </c>
      <c r="C96" s="215">
        <f aca="true" t="shared" si="187" ref="C96">C57+C60+C63+C66+C69+C72+C75+C78+C81+C84+C87+C90+C93</f>
        <v>270476629</v>
      </c>
      <c r="D96" s="33">
        <f aca="true" t="shared" si="188" ref="D96:E96">D57+D60+D63+D66+D69+D72+D75+D78+D81+D84+D87+D90+D93</f>
        <v>289277021</v>
      </c>
      <c r="E96" s="33">
        <f t="shared" si="188"/>
        <v>309420015</v>
      </c>
      <c r="F96" s="33">
        <f aca="true" t="shared" si="189" ref="F96:G96">F57+F60+F63+F66+F69+F72+F75+F78+F81+F84+F87+F90+F93</f>
        <v>332265767</v>
      </c>
      <c r="G96" s="33">
        <f t="shared" si="189"/>
        <v>351207615</v>
      </c>
      <c r="H96" s="33">
        <f aca="true" t="shared" si="190" ref="H96">H57+H60+H63+H66+H69+H72+H75+H78+H81+H84+H87+H90+H93</f>
        <v>392280229</v>
      </c>
      <c r="I96" s="214">
        <f aca="true" t="shared" si="191" ref="I96:K96">I57+I60+I63+I66+I69+I72+I75+I78+I81+I84+I87+I90+I93</f>
        <v>392487406</v>
      </c>
      <c r="J96" s="32">
        <f t="shared" si="191"/>
        <v>277092574</v>
      </c>
      <c r="K96" s="163">
        <f t="shared" si="191"/>
        <v>279240385</v>
      </c>
      <c r="L96" s="220"/>
      <c r="M96" s="207">
        <f>C96/C94</f>
        <v>0.5181444670562475</v>
      </c>
      <c r="N96" s="208">
        <f>D96/D94</f>
        <v>0.5007145572185319</v>
      </c>
      <c r="O96" s="208">
        <f>E96/E94</f>
        <v>0.4963777619840897</v>
      </c>
      <c r="P96" s="208">
        <f>F96/F94</f>
        <v>0.48609820994288394</v>
      </c>
      <c r="Q96" s="208">
        <f>G96/G94</f>
        <v>0.6525022989338719</v>
      </c>
      <c r="R96" s="208">
        <f aca="true" t="shared" si="192" ref="R96">H96/H94</f>
        <v>0.6764439295785103</v>
      </c>
      <c r="S96" s="198">
        <f aca="true" t="shared" si="193" ref="S96">I96/I94</f>
        <v>0.5365516890319705</v>
      </c>
      <c r="T96" s="200">
        <f aca="true" t="shared" si="194" ref="T96">J96/J94</f>
        <v>0.5237221405737496</v>
      </c>
      <c r="U96" s="199">
        <f aca="true" t="shared" si="195" ref="U96">K96/K94</f>
        <v>0.4975571082615867</v>
      </c>
      <c r="V96" s="220"/>
      <c r="W96" s="105">
        <f t="shared" si="63"/>
        <v>0.007751239843764272</v>
      </c>
      <c r="X96" s="106">
        <f t="shared" si="64"/>
        <v>-2.616503231216283</v>
      </c>
    </row>
    <row r="99" spans="1:13" ht="15">
      <c r="A99" s="1" t="s">
        <v>27</v>
      </c>
      <c r="M99" s="1" t="str">
        <f>W3</f>
        <v>VARIAÇÃO (JAN-SET)</v>
      </c>
    </row>
    <row r="100" ht="15.75" thickBot="1"/>
    <row r="101" spans="1:13" ht="24" customHeight="1">
      <c r="A101" s="470" t="s">
        <v>26</v>
      </c>
      <c r="B101" s="485"/>
      <c r="C101" s="472">
        <v>2016</v>
      </c>
      <c r="D101" s="461">
        <v>2017</v>
      </c>
      <c r="E101" s="461">
        <v>2018</v>
      </c>
      <c r="F101" s="461">
        <v>2019</v>
      </c>
      <c r="G101" s="461">
        <v>2020</v>
      </c>
      <c r="H101" s="461">
        <v>2021</v>
      </c>
      <c r="I101" s="463">
        <v>2022</v>
      </c>
      <c r="J101" s="467" t="str">
        <f>J5</f>
        <v>janeiro - setembro</v>
      </c>
      <c r="K101" s="468"/>
      <c r="M101" s="478" t="s">
        <v>90</v>
      </c>
    </row>
    <row r="102" spans="1:13" ht="20.25" customHeight="1" thickBot="1">
      <c r="A102" s="486"/>
      <c r="B102" s="487"/>
      <c r="C102" s="488"/>
      <c r="D102" s="469"/>
      <c r="E102" s="469"/>
      <c r="F102" s="469"/>
      <c r="G102" s="469"/>
      <c r="H102" s="469"/>
      <c r="I102" s="489"/>
      <c r="J102" s="167">
        <v>2022</v>
      </c>
      <c r="K102" s="169">
        <v>2023</v>
      </c>
      <c r="M102" s="479"/>
    </row>
    <row r="103" spans="1:13" ht="20.1" customHeight="1" thickBot="1">
      <c r="A103" s="5" t="s">
        <v>10</v>
      </c>
      <c r="B103" s="6"/>
      <c r="C103" s="39">
        <f>C55/C7</f>
        <v>4.428426473884628</v>
      </c>
      <c r="D103" s="152">
        <f aca="true" t="shared" si="196" ref="D103:K103">D55/D7</f>
        <v>4.675702781602291</v>
      </c>
      <c r="E103" s="152">
        <f t="shared" si="196"/>
        <v>4.785699809744091</v>
      </c>
      <c r="F103" s="152">
        <f aca="true" t="shared" si="197" ref="F103:G122">F55/F7</f>
        <v>4.855546916970749</v>
      </c>
      <c r="G103" s="152">
        <f t="shared" si="197"/>
        <v>4.209638505343077</v>
      </c>
      <c r="H103" s="152">
        <f aca="true" t="shared" si="198" ref="H103">H55/H7</f>
        <v>4.243370370468438</v>
      </c>
      <c r="I103" s="136">
        <f t="shared" si="196"/>
        <v>5.072915061331353</v>
      </c>
      <c r="J103" s="152">
        <f t="shared" si="196"/>
        <v>4.996563042380554</v>
      </c>
      <c r="K103" s="164">
        <f t="shared" si="196"/>
        <v>5.581564976072479</v>
      </c>
      <c r="M103" s="23">
        <f>(K103-J103)/J103</f>
        <v>0.1170808671340625</v>
      </c>
    </row>
    <row r="104" spans="1:13" ht="20.1" customHeight="1">
      <c r="A104" s="24"/>
      <c r="B104" t="s">
        <v>37</v>
      </c>
      <c r="C104" s="40">
        <f aca="true" t="shared" si="199" ref="C104:K104">C56/C8</f>
        <v>8.340775057092703</v>
      </c>
      <c r="D104" s="28">
        <f t="shared" si="199"/>
        <v>8.392611366310279</v>
      </c>
      <c r="E104" s="28">
        <f t="shared" si="199"/>
        <v>8.768862444598994</v>
      </c>
      <c r="F104" s="28">
        <f t="shared" si="197"/>
        <v>8.861632720002369</v>
      </c>
      <c r="G104" s="28">
        <f t="shared" si="197"/>
        <v>8.7098588037958</v>
      </c>
      <c r="H104" s="28">
        <f aca="true" t="shared" si="200" ref="H104">H56/H8</f>
        <v>8.71082795713192</v>
      </c>
      <c r="I104" s="137">
        <f t="shared" si="199"/>
        <v>9.554237938099275</v>
      </c>
      <c r="J104" s="28">
        <f t="shared" si="199"/>
        <v>9.528577989067681</v>
      </c>
      <c r="K104" s="165">
        <f t="shared" si="199"/>
        <v>10.50669972242065</v>
      </c>
      <c r="M104" s="30">
        <f aca="true" t="shared" si="201" ref="M104:M144">(K104-J104)/J104</f>
        <v>0.10265138559763974</v>
      </c>
    </row>
    <row r="105" spans="1:13" ht="20.1" customHeight="1" thickBot="1">
      <c r="A105" s="24"/>
      <c r="B105" t="s">
        <v>36</v>
      </c>
      <c r="C105" s="40">
        <f aca="true" t="shared" si="202" ref="C105:K105">C57/C9</f>
        <v>3.1072184101681737</v>
      </c>
      <c r="D105" s="28">
        <f t="shared" si="202"/>
        <v>3.180403064642518</v>
      </c>
      <c r="E105" s="28">
        <f t="shared" si="202"/>
        <v>3.2743204425841306</v>
      </c>
      <c r="F105" s="28">
        <f t="shared" si="197"/>
        <v>3.2864474761518645</v>
      </c>
      <c r="G105" s="28">
        <f t="shared" si="197"/>
        <v>3.274354829019148</v>
      </c>
      <c r="H105" s="28">
        <f aca="true" t="shared" si="203" ref="H105">H57/H9</f>
        <v>3.3284059883369497</v>
      </c>
      <c r="I105" s="137">
        <f t="shared" si="202"/>
        <v>3.5141662326542784</v>
      </c>
      <c r="J105" s="28">
        <f t="shared" si="202"/>
        <v>3.4923825422976766</v>
      </c>
      <c r="K105" s="165">
        <f t="shared" si="202"/>
        <v>3.700826583147417</v>
      </c>
      <c r="M105" s="30">
        <f t="shared" si="201"/>
        <v>0.059685340401628206</v>
      </c>
    </row>
    <row r="106" spans="1:13" ht="20.1" customHeight="1" thickBot="1">
      <c r="A106" s="5" t="s">
        <v>18</v>
      </c>
      <c r="B106" s="6"/>
      <c r="C106" s="39">
        <f aca="true" t="shared" si="204" ref="C106:K106">C58/C10</f>
        <v>4.560520835071985</v>
      </c>
      <c r="D106" s="152">
        <f t="shared" si="204"/>
        <v>5.297974010563299</v>
      </c>
      <c r="E106" s="152">
        <f t="shared" si="204"/>
        <v>5.453678940275266</v>
      </c>
      <c r="F106" s="152">
        <f t="shared" si="197"/>
        <v>6.4971067216215594</v>
      </c>
      <c r="G106" s="152">
        <f t="shared" si="197"/>
        <v>6.308284265143124</v>
      </c>
      <c r="H106" s="152">
        <f aca="true" t="shared" si="205" ref="H106">H58/H10</f>
        <v>6.170628169118067</v>
      </c>
      <c r="I106" s="136">
        <f t="shared" si="204"/>
        <v>6.557236202777665</v>
      </c>
      <c r="J106" s="152">
        <f t="shared" si="204"/>
        <v>6.360452469759822</v>
      </c>
      <c r="K106" s="164">
        <f t="shared" si="204"/>
        <v>7.0147721464503805</v>
      </c>
      <c r="M106" s="23">
        <f t="shared" si="201"/>
        <v>0.10287313360196632</v>
      </c>
    </row>
    <row r="107" spans="1:13" ht="20.1" customHeight="1">
      <c r="A107" s="24"/>
      <c r="B107" t="s">
        <v>37</v>
      </c>
      <c r="C107" s="40">
        <f aca="true" t="shared" si="206" ref="C107:K107">C59/C11</f>
        <v>5.2730976957792945</v>
      </c>
      <c r="D107" s="28">
        <f t="shared" si="206"/>
        <v>6.113185949243687</v>
      </c>
      <c r="E107" s="28">
        <f t="shared" si="206"/>
        <v>5.672980875455622</v>
      </c>
      <c r="F107" s="28">
        <f t="shared" si="197"/>
        <v>6.942496457649641</v>
      </c>
      <c r="G107" s="28">
        <f t="shared" si="197"/>
        <v>6.464749374163125</v>
      </c>
      <c r="H107" s="28">
        <f aca="true" t="shared" si="207" ref="H107">H59/H11</f>
        <v>5.5641234748813355</v>
      </c>
      <c r="I107" s="137">
        <f t="shared" si="206"/>
        <v>5.806422552338018</v>
      </c>
      <c r="J107" s="28">
        <f t="shared" si="206"/>
        <v>5.795235288487212</v>
      </c>
      <c r="K107" s="165">
        <f t="shared" si="206"/>
        <v>6.494445446435971</v>
      </c>
      <c r="M107" s="30">
        <f t="shared" si="201"/>
        <v>0.1206525918521042</v>
      </c>
    </row>
    <row r="108" spans="1:13" ht="20.1" customHeight="1" thickBot="1">
      <c r="A108" s="24"/>
      <c r="B108" t="s">
        <v>36</v>
      </c>
      <c r="C108" s="40">
        <f aca="true" t="shared" si="208" ref="C108:K108">C60/C12</f>
        <v>3.0683299669482187</v>
      </c>
      <c r="D108" s="28">
        <f t="shared" si="208"/>
        <v>3.4523042163670796</v>
      </c>
      <c r="E108" s="28">
        <f t="shared" si="208"/>
        <v>4.932789680014456</v>
      </c>
      <c r="F108" s="28">
        <f t="shared" si="197"/>
        <v>5.489272275706252</v>
      </c>
      <c r="G108" s="28">
        <f t="shared" si="197"/>
        <v>6.10647031830128</v>
      </c>
      <c r="H108" s="28">
        <f aca="true" t="shared" si="209" ref="H108">H60/H12</f>
        <v>6.845580623661708</v>
      </c>
      <c r="I108" s="137">
        <f t="shared" si="208"/>
        <v>8.172052784754614</v>
      </c>
      <c r="J108" s="28">
        <f t="shared" si="208"/>
        <v>7.630085210877118</v>
      </c>
      <c r="K108" s="165">
        <f t="shared" si="208"/>
        <v>8.172045925171027</v>
      </c>
      <c r="M108" s="30">
        <f t="shared" si="201"/>
        <v>0.07102944453638778</v>
      </c>
    </row>
    <row r="109" spans="1:13" ht="20.1" customHeight="1" thickBot="1">
      <c r="A109" s="5" t="s">
        <v>15</v>
      </c>
      <c r="B109" s="6"/>
      <c r="C109" s="39">
        <f aca="true" t="shared" si="210" ref="C109:K109">C61/C13</f>
        <v>7.125760529837205</v>
      </c>
      <c r="D109" s="152">
        <f t="shared" si="210"/>
        <v>7.730446391327386</v>
      </c>
      <c r="E109" s="152">
        <f t="shared" si="210"/>
        <v>8.490370157118889</v>
      </c>
      <c r="F109" s="152">
        <f t="shared" si="197"/>
        <v>9.613695059696646</v>
      </c>
      <c r="G109" s="152">
        <f t="shared" si="197"/>
        <v>8.256899658556279</v>
      </c>
      <c r="H109" s="152">
        <f aca="true" t="shared" si="211" ref="H109">H61/H13</f>
        <v>8.231722830019855</v>
      </c>
      <c r="I109" s="136">
        <f t="shared" si="210"/>
        <v>9.695443315348202</v>
      </c>
      <c r="J109" s="152">
        <f t="shared" si="210"/>
        <v>9.736732964690532</v>
      </c>
      <c r="K109" s="164">
        <f t="shared" si="210"/>
        <v>10.035384184113946</v>
      </c>
      <c r="M109" s="23">
        <f t="shared" si="201"/>
        <v>0.030672631210740646</v>
      </c>
    </row>
    <row r="110" spans="1:13" ht="20.1" customHeight="1">
      <c r="A110" s="24"/>
      <c r="B110" t="s">
        <v>37</v>
      </c>
      <c r="C110" s="40">
        <f aca="true" t="shared" si="212" ref="C110:K110">C62/C14</f>
        <v>13.142143378334337</v>
      </c>
      <c r="D110" s="28">
        <f t="shared" si="212"/>
        <v>14.005606159422275</v>
      </c>
      <c r="E110" s="28">
        <f t="shared" si="212"/>
        <v>15.710852034383059</v>
      </c>
      <c r="F110" s="28">
        <f t="shared" si="197"/>
        <v>16.516943049386594</v>
      </c>
      <c r="G110" s="28">
        <f t="shared" si="197"/>
        <v>16.82118789067847</v>
      </c>
      <c r="H110" s="28">
        <f aca="true" t="shared" si="213" ref="H110">H62/H14</f>
        <v>16.08776306488986</v>
      </c>
      <c r="I110" s="137">
        <f t="shared" si="212"/>
        <v>16.91149448579635</v>
      </c>
      <c r="J110" s="28">
        <f t="shared" si="212"/>
        <v>16.8504524518675</v>
      </c>
      <c r="K110" s="165">
        <f t="shared" si="212"/>
        <v>17.094652594470354</v>
      </c>
      <c r="M110" s="30">
        <f t="shared" si="201"/>
        <v>0.014492200924598264</v>
      </c>
    </row>
    <row r="111" spans="1:13" ht="20.1" customHeight="1" thickBot="1">
      <c r="A111" s="24"/>
      <c r="B111" t="s">
        <v>36</v>
      </c>
      <c r="C111" s="40">
        <f aca="true" t="shared" si="214" ref="C111:K111">C63/C15</f>
        <v>4.608263042765194</v>
      </c>
      <c r="D111" s="28">
        <f t="shared" si="214"/>
        <v>4.758014830125072</v>
      </c>
      <c r="E111" s="28">
        <f t="shared" si="214"/>
        <v>5.215888737303796</v>
      </c>
      <c r="F111" s="28">
        <f t="shared" si="197"/>
        <v>5.882612022728296</v>
      </c>
      <c r="G111" s="28">
        <f t="shared" si="197"/>
        <v>5.9330299758528</v>
      </c>
      <c r="H111" s="28">
        <f aca="true" t="shared" si="215" ref="H111">H63/H15</f>
        <v>6.193897006085233</v>
      </c>
      <c r="I111" s="137">
        <f t="shared" si="214"/>
        <v>6.456096766867632</v>
      </c>
      <c r="J111" s="28">
        <f t="shared" si="214"/>
        <v>6.300696700319719</v>
      </c>
      <c r="K111" s="165">
        <f t="shared" si="214"/>
        <v>6.475318740449558</v>
      </c>
      <c r="M111" s="30">
        <f t="shared" si="201"/>
        <v>0.027714719250170914</v>
      </c>
    </row>
    <row r="112" spans="1:13" ht="20.1" customHeight="1" thickBot="1">
      <c r="A112" s="5" t="s">
        <v>8</v>
      </c>
      <c r="B112" s="6"/>
      <c r="C112" s="39">
        <f aca="true" t="shared" si="216" ref="C112:E112">C64/C16</f>
        <v>3.5011749527715064</v>
      </c>
      <c r="D112" s="152">
        <f t="shared" si="216"/>
        <v>2.6659959758551306</v>
      </c>
      <c r="E112" s="152">
        <f t="shared" si="216"/>
        <v>2.60544275457423</v>
      </c>
      <c r="F112" s="152">
        <f t="shared" si="197"/>
        <v>2.2210337066591532</v>
      </c>
      <c r="G112" s="152">
        <f t="shared" si="197"/>
        <v>2.345172934585846</v>
      </c>
      <c r="H112" s="152"/>
      <c r="I112" s="136"/>
      <c r="J112" s="152"/>
      <c r="K112" s="164"/>
      <c r="M112" s="23"/>
    </row>
    <row r="113" spans="1:13" ht="20.1" customHeight="1">
      <c r="A113" s="24"/>
      <c r="B113" t="s">
        <v>37</v>
      </c>
      <c r="C113" s="40">
        <f aca="true" t="shared" si="217" ref="C113:E113">C65/C17</f>
        <v>6.3988203266787655</v>
      </c>
      <c r="D113" s="28">
        <f t="shared" si="217"/>
        <v>3.142810838843511</v>
      </c>
      <c r="E113" s="28">
        <f t="shared" si="217"/>
        <v>3.4584985053288277</v>
      </c>
      <c r="F113" s="28">
        <f t="shared" si="197"/>
        <v>2.800750002190427</v>
      </c>
      <c r="G113" s="28">
        <f t="shared" si="197"/>
        <v>3.059349874643382</v>
      </c>
      <c r="H113" s="28"/>
      <c r="I113" s="137"/>
      <c r="J113" s="28"/>
      <c r="K113" s="165"/>
      <c r="M113" s="30"/>
    </row>
    <row r="114" spans="1:13" ht="20.1" customHeight="1" thickBot="1">
      <c r="A114" s="204"/>
      <c r="B114" t="s">
        <v>36</v>
      </c>
      <c r="C114" s="40">
        <f aca="true" t="shared" si="218" ref="C114:E114">C66/C18</f>
        <v>1.8313554028732042</v>
      </c>
      <c r="D114" s="28">
        <f t="shared" si="218"/>
        <v>2.1490453320838703</v>
      </c>
      <c r="E114" s="28">
        <f t="shared" si="218"/>
        <v>1.8330268616317045</v>
      </c>
      <c r="F114" s="28">
        <f t="shared" si="197"/>
        <v>1.86143871129034</v>
      </c>
      <c r="G114" s="28">
        <f t="shared" si="197"/>
        <v>2.1099038803844783</v>
      </c>
      <c r="H114" s="28"/>
      <c r="I114" s="137"/>
      <c r="J114" s="28"/>
      <c r="K114" s="165"/>
      <c r="M114" s="30"/>
    </row>
    <row r="115" spans="1:13" ht="20.1" customHeight="1" thickBot="1">
      <c r="A115" s="5" t="s">
        <v>16</v>
      </c>
      <c r="B115" s="6"/>
      <c r="C115" s="39">
        <f aca="true" t="shared" si="219" ref="C115:K115">C67/C19</f>
        <v>10.028136994390316</v>
      </c>
      <c r="D115" s="152">
        <f t="shared" si="219"/>
        <v>6.756589090375156</v>
      </c>
      <c r="E115" s="152">
        <f t="shared" si="219"/>
        <v>7.412174643157011</v>
      </c>
      <c r="F115" s="152">
        <f t="shared" si="197"/>
        <v>8.079265819361817</v>
      </c>
      <c r="G115" s="152">
        <f t="shared" si="197"/>
        <v>8.30957237627947</v>
      </c>
      <c r="H115" s="152">
        <f aca="true" t="shared" si="220" ref="H115">H67/H19</f>
        <v>7.015119517644538</v>
      </c>
      <c r="I115" s="136">
        <f t="shared" si="219"/>
        <v>8.330027359781122</v>
      </c>
      <c r="J115" s="152">
        <f t="shared" si="219"/>
        <v>8.083439189924873</v>
      </c>
      <c r="K115" s="164">
        <f t="shared" si="219"/>
        <v>9.265740408032897</v>
      </c>
      <c r="M115" s="23">
        <f t="shared" si="201"/>
        <v>0.14626215282000693</v>
      </c>
    </row>
    <row r="116" spans="1:13" ht="20.1" customHeight="1">
      <c r="A116" s="24"/>
      <c r="B116" t="s">
        <v>37</v>
      </c>
      <c r="C116" s="40">
        <f aca="true" t="shared" si="221" ref="C116:K116">C68/C20</f>
        <v>13.75466297322253</v>
      </c>
      <c r="D116" s="28">
        <f t="shared" si="221"/>
        <v>10.495685902002691</v>
      </c>
      <c r="E116" s="28">
        <f t="shared" si="221"/>
        <v>12.950920856147336</v>
      </c>
      <c r="F116" s="28">
        <f t="shared" si="197"/>
        <v>10.068164450557848</v>
      </c>
      <c r="G116" s="28">
        <f t="shared" si="197"/>
        <v>9.151189153145143</v>
      </c>
      <c r="H116" s="28">
        <f aca="true" t="shared" si="222" ref="H116">H68/H20</f>
        <v>8.577405078034008</v>
      </c>
      <c r="I116" s="137">
        <f t="shared" si="221"/>
        <v>9.545196272043793</v>
      </c>
      <c r="J116" s="28">
        <f t="shared" si="221"/>
        <v>9.45119589425777</v>
      </c>
      <c r="K116" s="165">
        <f t="shared" si="221"/>
        <v>10.202000710912507</v>
      </c>
      <c r="M116" s="30">
        <f t="shared" si="201"/>
        <v>0.07944019201960474</v>
      </c>
    </row>
    <row r="117" spans="1:13" ht="20.1" customHeight="1" thickBot="1">
      <c r="A117" s="204"/>
      <c r="B117" t="s">
        <v>36</v>
      </c>
      <c r="C117" s="40">
        <f aca="true" t="shared" si="223" ref="C117:K117">C69/C21</f>
        <v>3.4174447174447176</v>
      </c>
      <c r="D117" s="28">
        <f t="shared" si="223"/>
        <v>3.5232390991854334</v>
      </c>
      <c r="E117" s="28">
        <f t="shared" si="223"/>
        <v>3.373212341197822</v>
      </c>
      <c r="F117" s="28">
        <f t="shared" si="197"/>
        <v>4.157609241587142</v>
      </c>
      <c r="G117" s="28">
        <f t="shared" si="197"/>
        <v>4.292988225310279</v>
      </c>
      <c r="H117" s="28">
        <f aca="true" t="shared" si="224" ref="H117">H69/H21</f>
        <v>4.023108493932905</v>
      </c>
      <c r="I117" s="137">
        <f t="shared" si="223"/>
        <v>4.496447699202099</v>
      </c>
      <c r="J117" s="28">
        <f t="shared" si="223"/>
        <v>3.988694013625163</v>
      </c>
      <c r="K117" s="165">
        <f t="shared" si="223"/>
        <v>5.822002241314904</v>
      </c>
      <c r="M117" s="30">
        <f t="shared" si="201"/>
        <v>0.4596261887793999</v>
      </c>
    </row>
    <row r="118" spans="1:13" ht="20.1" customHeight="1" thickBot="1">
      <c r="A118" s="5" t="s">
        <v>19</v>
      </c>
      <c r="B118" s="6"/>
      <c r="C118" s="39">
        <f aca="true" t="shared" si="225" ref="C118:K118">C70/C22</f>
        <v>2.5565231547833585</v>
      </c>
      <c r="D118" s="152">
        <f t="shared" si="225"/>
        <v>3.3287498623254157</v>
      </c>
      <c r="E118" s="152">
        <f t="shared" si="225"/>
        <v>3.2278217788349703</v>
      </c>
      <c r="F118" s="152">
        <f t="shared" si="197"/>
        <v>3.39636306865234</v>
      </c>
      <c r="G118" s="152">
        <f t="shared" si="197"/>
        <v>3.9098788122451325</v>
      </c>
      <c r="H118" s="152">
        <f aca="true" t="shared" si="226" ref="H118">H70/H22</f>
        <v>5.486014894813337</v>
      </c>
      <c r="I118" s="136">
        <f t="shared" si="225"/>
        <v>7.063918739309804</v>
      </c>
      <c r="J118" s="152">
        <f t="shared" si="225"/>
        <v>7.0695130732276</v>
      </c>
      <c r="K118" s="164">
        <f t="shared" si="225"/>
        <v>6.223588361002253</v>
      </c>
      <c r="M118" s="23">
        <f t="shared" si="201"/>
        <v>-0.11965812969904274</v>
      </c>
    </row>
    <row r="119" spans="1:13" ht="20.1" customHeight="1">
      <c r="A119" s="24"/>
      <c r="B119" t="s">
        <v>37</v>
      </c>
      <c r="C119" s="40">
        <f aca="true" t="shared" si="227" ref="C119:K119">C71/C23</f>
        <v>21.465735798703776</v>
      </c>
      <c r="D119" s="28">
        <f t="shared" si="227"/>
        <v>14.720789007092199</v>
      </c>
      <c r="E119" s="28">
        <f t="shared" si="227"/>
        <v>12.061285530956013</v>
      </c>
      <c r="F119" s="28">
        <f t="shared" si="197"/>
        <v>11.294826300496284</v>
      </c>
      <c r="G119" s="28">
        <f t="shared" si="197"/>
        <v>13.343641876226146</v>
      </c>
      <c r="H119" s="28">
        <f aca="true" t="shared" si="228" ref="H119">H71/H23</f>
        <v>19.202643817056646</v>
      </c>
      <c r="I119" s="137">
        <f t="shared" si="227"/>
        <v>21.048911518261637</v>
      </c>
      <c r="J119" s="28">
        <f t="shared" si="227"/>
        <v>21.46255448768447</v>
      </c>
      <c r="K119" s="165">
        <f t="shared" si="227"/>
        <v>18.450784880070326</v>
      </c>
      <c r="M119" s="30">
        <f t="shared" si="201"/>
        <v>-0.14032670758470725</v>
      </c>
    </row>
    <row r="120" spans="1:13" ht="20.1" customHeight="1" thickBot="1">
      <c r="A120" s="204"/>
      <c r="B120" t="s">
        <v>36</v>
      </c>
      <c r="C120" s="40">
        <f aca="true" t="shared" si="229" ref="C120:K120">C72/C24</f>
        <v>2.175604726645412</v>
      </c>
      <c r="D120" s="28">
        <f t="shared" si="229"/>
        <v>2.6124092046803837</v>
      </c>
      <c r="E120" s="28">
        <f t="shared" si="229"/>
        <v>2.323964792234688</v>
      </c>
      <c r="F120" s="28">
        <f t="shared" si="197"/>
        <v>2.6343167682601587</v>
      </c>
      <c r="G120" s="28">
        <f t="shared" si="197"/>
        <v>3.3748227273187066</v>
      </c>
      <c r="H120" s="28">
        <f aca="true" t="shared" si="230" ref="H120">H72/H24</f>
        <v>4.414954179593121</v>
      </c>
      <c r="I120" s="137">
        <f t="shared" si="229"/>
        <v>4.82792273349337</v>
      </c>
      <c r="J120" s="28">
        <f t="shared" si="229"/>
        <v>4.6269401651507795</v>
      </c>
      <c r="K120" s="165">
        <f t="shared" si="229"/>
        <v>4.620347043151512</v>
      </c>
      <c r="M120" s="30">
        <f t="shared" si="201"/>
        <v>-0.0014249421353933484</v>
      </c>
    </row>
    <row r="121" spans="1:13" ht="20.1" customHeight="1" thickBot="1">
      <c r="A121" s="5" t="s">
        <v>20</v>
      </c>
      <c r="B121" s="6"/>
      <c r="C121" s="39">
        <f aca="true" t="shared" si="231" ref="C121:K121">C73/C25</f>
        <v>5.395576022193404</v>
      </c>
      <c r="D121" s="152">
        <f t="shared" si="231"/>
        <v>5.179932592955398</v>
      </c>
      <c r="E121" s="152">
        <f t="shared" si="231"/>
        <v>4.76358606413558</v>
      </c>
      <c r="F121" s="152">
        <f t="shared" si="197"/>
        <v>4.945473413769139</v>
      </c>
      <c r="G121" s="152">
        <f t="shared" si="197"/>
        <v>4.46679489369638</v>
      </c>
      <c r="H121" s="152">
        <f aca="true" t="shared" si="232" ref="H121">H73/H25</f>
        <v>4.4946541404210185</v>
      </c>
      <c r="I121" s="136">
        <f t="shared" si="231"/>
        <v>5.7519657353681914</v>
      </c>
      <c r="J121" s="152">
        <f t="shared" si="231"/>
        <v>5.641113506698046</v>
      </c>
      <c r="K121" s="164">
        <f t="shared" si="231"/>
        <v>6.727171841246982</v>
      </c>
      <c r="M121" s="23">
        <f t="shared" si="201"/>
        <v>0.19252552412912644</v>
      </c>
    </row>
    <row r="122" spans="1:13" ht="20.1" customHeight="1">
      <c r="A122" s="24"/>
      <c r="B122" t="s">
        <v>37</v>
      </c>
      <c r="C122" s="40">
        <f aca="true" t="shared" si="233" ref="C122:K122">C74/C26</f>
        <v>8.546530080979956</v>
      </c>
      <c r="D122" s="28">
        <f t="shared" si="233"/>
        <v>10.986867547585044</v>
      </c>
      <c r="E122" s="28">
        <f t="shared" si="233"/>
        <v>8.406932481701109</v>
      </c>
      <c r="F122" s="28">
        <f t="shared" si="197"/>
        <v>8.140166367434258</v>
      </c>
      <c r="G122" s="28">
        <f t="shared" si="197"/>
        <v>7.899711824765253</v>
      </c>
      <c r="H122" s="28">
        <f aca="true" t="shared" si="234" ref="H122">H74/H26</f>
        <v>7.681597260471706</v>
      </c>
      <c r="I122" s="137">
        <f t="shared" si="233"/>
        <v>10.29838307345021</v>
      </c>
      <c r="J122" s="28">
        <f t="shared" si="233"/>
        <v>9.922152590288658</v>
      </c>
      <c r="K122" s="165">
        <f t="shared" si="233"/>
        <v>11.986136657382563</v>
      </c>
      <c r="M122" s="30">
        <f t="shared" si="201"/>
        <v>0.20801777117538356</v>
      </c>
    </row>
    <row r="123" spans="1:13" ht="20.1" customHeight="1" thickBot="1">
      <c r="A123" s="204"/>
      <c r="B123" t="s">
        <v>36</v>
      </c>
      <c r="C123" s="40">
        <f aca="true" t="shared" si="235" ref="C123:K123">C75/C27</f>
        <v>3.094453083149297</v>
      </c>
      <c r="D123" s="28">
        <f t="shared" si="235"/>
        <v>3.063334049299516</v>
      </c>
      <c r="E123" s="28">
        <f t="shared" si="235"/>
        <v>3.1628049484462837</v>
      </c>
      <c r="F123" s="28">
        <f t="shared" si="235"/>
        <v>3.3549586599272225</v>
      </c>
      <c r="G123" s="28">
        <f t="shared" si="235"/>
        <v>3.5170287203947286</v>
      </c>
      <c r="H123" s="28">
        <f aca="true" t="shared" si="236" ref="H123">H75/H27</f>
        <v>3.720165202627309</v>
      </c>
      <c r="I123" s="137">
        <f t="shared" si="235"/>
        <v>3.8222487218485797</v>
      </c>
      <c r="J123" s="28">
        <f t="shared" si="235"/>
        <v>3.71364958226587</v>
      </c>
      <c r="K123" s="165">
        <f t="shared" si="235"/>
        <v>4.052126792217932</v>
      </c>
      <c r="M123" s="30">
        <f t="shared" si="201"/>
        <v>0.09114408951464424</v>
      </c>
    </row>
    <row r="124" spans="1:13" ht="20.1" customHeight="1" thickBot="1">
      <c r="A124" s="5" t="s">
        <v>14</v>
      </c>
      <c r="B124" s="6"/>
      <c r="C124" s="39">
        <f aca="true" t="shared" si="237" ref="C124:K124">C76/C28</f>
        <v>5.250474413860669</v>
      </c>
      <c r="D124" s="152">
        <f t="shared" si="237"/>
        <v>5.467683299707722</v>
      </c>
      <c r="E124" s="152">
        <f t="shared" si="237"/>
        <v>4.886341132332082</v>
      </c>
      <c r="F124" s="152">
        <f t="shared" si="237"/>
        <v>6.166543649375267</v>
      </c>
      <c r="G124" s="152">
        <f t="shared" si="237"/>
        <v>6.0749069674512794</v>
      </c>
      <c r="H124" s="152">
        <f aca="true" t="shared" si="238" ref="H124">H76/H28</f>
        <v>5.157364838961827</v>
      </c>
      <c r="I124" s="136">
        <f t="shared" si="237"/>
        <v>5.2047260883660575</v>
      </c>
      <c r="J124" s="152">
        <f t="shared" si="237"/>
        <v>5.245937339631827</v>
      </c>
      <c r="K124" s="164">
        <f t="shared" si="237"/>
        <v>5.508386850411771</v>
      </c>
      <c r="M124" s="23">
        <f t="shared" si="201"/>
        <v>0.05002909752604159</v>
      </c>
    </row>
    <row r="125" spans="1:13" ht="20.1" customHeight="1">
      <c r="A125" s="24"/>
      <c r="B125" t="s">
        <v>37</v>
      </c>
      <c r="C125" s="40">
        <f aca="true" t="shared" si="239" ref="C125:K125">C77/C29</f>
        <v>8.82199078641468</v>
      </c>
      <c r="D125" s="28">
        <f t="shared" si="239"/>
        <v>7.927807518869517</v>
      </c>
      <c r="E125" s="28">
        <f t="shared" si="239"/>
        <v>5.305911105429945</v>
      </c>
      <c r="F125" s="28">
        <f t="shared" si="239"/>
        <v>7.4216689735864705</v>
      </c>
      <c r="G125" s="28">
        <f t="shared" si="239"/>
        <v>7.988068446634263</v>
      </c>
      <c r="H125" s="28">
        <f aca="true" t="shared" si="240" ref="H125">H77/H29</f>
        <v>7.333282708624425</v>
      </c>
      <c r="I125" s="137">
        <f t="shared" si="239"/>
        <v>7.146657211215242</v>
      </c>
      <c r="J125" s="28">
        <f t="shared" si="239"/>
        <v>7.3214770645497325</v>
      </c>
      <c r="K125" s="165">
        <f t="shared" si="239"/>
        <v>8.05588171341596</v>
      </c>
      <c r="M125" s="30">
        <f t="shared" si="201"/>
        <v>0.10030826326318533</v>
      </c>
    </row>
    <row r="126" spans="1:13" ht="20.1" customHeight="1" thickBot="1">
      <c r="A126" s="204"/>
      <c r="B126" t="s">
        <v>36</v>
      </c>
      <c r="C126" s="40">
        <f aca="true" t="shared" si="241" ref="C126:K126">C78/C30</f>
        <v>3.624208001625013</v>
      </c>
      <c r="D126" s="28">
        <f t="shared" si="241"/>
        <v>3.831991887190258</v>
      </c>
      <c r="E126" s="28">
        <f t="shared" si="241"/>
        <v>3.9938925411898385</v>
      </c>
      <c r="F126" s="28">
        <f t="shared" si="241"/>
        <v>3.769083871133954</v>
      </c>
      <c r="G126" s="28">
        <f t="shared" si="241"/>
        <v>3.9078958945571647</v>
      </c>
      <c r="H126" s="28">
        <f aca="true" t="shared" si="242" ref="H126">H78/H30</f>
        <v>3.746292274635137</v>
      </c>
      <c r="I126" s="137">
        <f t="shared" si="241"/>
        <v>3.605809476459162</v>
      </c>
      <c r="J126" s="28">
        <f t="shared" si="241"/>
        <v>3.4928000582549017</v>
      </c>
      <c r="K126" s="165">
        <f t="shared" si="241"/>
        <v>3.5664515209377567</v>
      </c>
      <c r="M126" s="30">
        <f t="shared" si="201"/>
        <v>0.021086652958787838</v>
      </c>
    </row>
    <row r="127" spans="1:13" ht="20.1" customHeight="1" thickBot="1">
      <c r="A127" s="5" t="s">
        <v>9</v>
      </c>
      <c r="B127" s="6"/>
      <c r="C127" s="39">
        <f aca="true" t="shared" si="243" ref="C127:K127">C79/C31</f>
        <v>4.292686583217413</v>
      </c>
      <c r="D127" s="152">
        <f t="shared" si="243"/>
        <v>4.330367369796683</v>
      </c>
      <c r="E127" s="152">
        <f t="shared" si="243"/>
        <v>4.587692775222622</v>
      </c>
      <c r="F127" s="152">
        <f t="shared" si="243"/>
        <v>4.435743680188125</v>
      </c>
      <c r="G127" s="152">
        <f t="shared" si="243"/>
        <v>3.94228882330198</v>
      </c>
      <c r="H127" s="152">
        <f aca="true" t="shared" si="244" ref="H127">H79/H31</f>
        <v>4.510949925333058</v>
      </c>
      <c r="I127" s="136">
        <f t="shared" si="243"/>
        <v>5.578657558653237</v>
      </c>
      <c r="J127" s="152">
        <f t="shared" si="243"/>
        <v>5.600253364995852</v>
      </c>
      <c r="K127" s="164">
        <f t="shared" si="243"/>
        <v>5.787859981781807</v>
      </c>
      <c r="M127" s="23">
        <f t="shared" si="201"/>
        <v>0.03349966591843552</v>
      </c>
    </row>
    <row r="128" spans="1:13" ht="20.1" customHeight="1">
      <c r="A128" s="24"/>
      <c r="B128" t="s">
        <v>37</v>
      </c>
      <c r="C128" s="40">
        <f aca="true" t="shared" si="245" ref="C128:K128">C80/C32</f>
        <v>8.615758454922624</v>
      </c>
      <c r="D128" s="28">
        <f t="shared" si="245"/>
        <v>9.226708980399149</v>
      </c>
      <c r="E128" s="28">
        <f t="shared" si="245"/>
        <v>10.043909773256988</v>
      </c>
      <c r="F128" s="28">
        <f t="shared" si="245"/>
        <v>9.734783621276142</v>
      </c>
      <c r="G128" s="28">
        <f t="shared" si="245"/>
        <v>11.959347444545473</v>
      </c>
      <c r="H128" s="28">
        <f aca="true" t="shared" si="246" ref="H128">H80/H32</f>
        <v>11.144735654047807</v>
      </c>
      <c r="I128" s="137">
        <f t="shared" si="245"/>
        <v>11.407877307692889</v>
      </c>
      <c r="J128" s="28">
        <f t="shared" si="245"/>
        <v>11.370371006891615</v>
      </c>
      <c r="K128" s="165">
        <f t="shared" si="245"/>
        <v>11.994770317522319</v>
      </c>
      <c r="M128" s="30">
        <f t="shared" si="201"/>
        <v>0.0549145942777288</v>
      </c>
    </row>
    <row r="129" spans="1:13" ht="20.1" customHeight="1" thickBot="1">
      <c r="A129" s="204"/>
      <c r="B129" t="s">
        <v>36</v>
      </c>
      <c r="C129" s="40">
        <f aca="true" t="shared" si="247" ref="C129:K129">C81/C33</f>
        <v>2.9725197434027817</v>
      </c>
      <c r="D129" s="28">
        <f t="shared" si="247"/>
        <v>3.0922176967130417</v>
      </c>
      <c r="E129" s="28">
        <f t="shared" si="247"/>
        <v>3.3400513414949007</v>
      </c>
      <c r="F129" s="28">
        <f t="shared" si="247"/>
        <v>3.390387661602995</v>
      </c>
      <c r="G129" s="28">
        <f t="shared" si="247"/>
        <v>3.413825034242693</v>
      </c>
      <c r="H129" s="28">
        <f aca="true" t="shared" si="248" ref="H129">H81/H33</f>
        <v>3.5315880702886275</v>
      </c>
      <c r="I129" s="137">
        <f t="shared" si="247"/>
        <v>3.7294001155724814</v>
      </c>
      <c r="J129" s="28">
        <f t="shared" si="247"/>
        <v>3.643868057107523</v>
      </c>
      <c r="K129" s="165">
        <f t="shared" si="247"/>
        <v>3.8349746190826446</v>
      </c>
      <c r="M129" s="30">
        <f t="shared" si="201"/>
        <v>0.05244607076328131</v>
      </c>
    </row>
    <row r="130" spans="1:13" ht="20.1" customHeight="1" thickBot="1">
      <c r="A130" s="5" t="s">
        <v>12</v>
      </c>
      <c r="B130" s="6"/>
      <c r="C130" s="39">
        <f aca="true" t="shared" si="249" ref="C130:K130">C82/C34</f>
        <v>3.7574468322224552</v>
      </c>
      <c r="D130" s="152">
        <f t="shared" si="249"/>
        <v>3.770453422537513</v>
      </c>
      <c r="E130" s="152">
        <f t="shared" si="249"/>
        <v>3.753106300462142</v>
      </c>
      <c r="F130" s="152">
        <f t="shared" si="249"/>
        <v>3.227103290015922</v>
      </c>
      <c r="G130" s="152">
        <f t="shared" si="249"/>
        <v>3.075116733129333</v>
      </c>
      <c r="H130" s="152">
        <f aca="true" t="shared" si="250" ref="H130">H82/H34</f>
        <v>3.114949383890614</v>
      </c>
      <c r="I130" s="136">
        <f t="shared" si="249"/>
        <v>3.7428334716432436</v>
      </c>
      <c r="J130" s="152">
        <f t="shared" si="249"/>
        <v>3.6987328491600384</v>
      </c>
      <c r="K130" s="164">
        <f t="shared" si="249"/>
        <v>4.152923725990611</v>
      </c>
      <c r="M130" s="23">
        <f t="shared" si="201"/>
        <v>0.12279634549267783</v>
      </c>
    </row>
    <row r="131" spans="1:13" ht="20.1" customHeight="1">
      <c r="A131" s="24"/>
      <c r="B131" t="s">
        <v>37</v>
      </c>
      <c r="C131" s="40">
        <f aca="true" t="shared" si="251" ref="C131:K131">C83/C35</f>
        <v>6.5114133195300425</v>
      </c>
      <c r="D131" s="28">
        <f t="shared" si="251"/>
        <v>6.194533158108551</v>
      </c>
      <c r="E131" s="28">
        <f t="shared" si="251"/>
        <v>5.8572628598213905</v>
      </c>
      <c r="F131" s="28">
        <f t="shared" si="251"/>
        <v>4.645674692589541</v>
      </c>
      <c r="G131" s="28">
        <f t="shared" si="251"/>
        <v>5.053994168822889</v>
      </c>
      <c r="H131" s="28">
        <f aca="true" t="shared" si="252" ref="H131">H83/H35</f>
        <v>5.206747580799281</v>
      </c>
      <c r="I131" s="137">
        <f t="shared" si="251"/>
        <v>5.669224036997746</v>
      </c>
      <c r="J131" s="28">
        <f t="shared" si="251"/>
        <v>5.6840418569818985</v>
      </c>
      <c r="K131" s="165">
        <f t="shared" si="251"/>
        <v>6.164543464438647</v>
      </c>
      <c r="M131" s="30">
        <f t="shared" si="201"/>
        <v>0.08453519863977288</v>
      </c>
    </row>
    <row r="132" spans="1:13" ht="20.1" customHeight="1" thickBot="1">
      <c r="A132" s="204"/>
      <c r="B132" t="s">
        <v>36</v>
      </c>
      <c r="C132" s="40">
        <f aca="true" t="shared" si="253" ref="C132:K132">C84/C36</f>
        <v>2.5870780949019956</v>
      </c>
      <c r="D132" s="28">
        <f t="shared" si="253"/>
        <v>2.6597150384712642</v>
      </c>
      <c r="E132" s="28">
        <f t="shared" si="253"/>
        <v>2.843562097273343</v>
      </c>
      <c r="F132" s="28">
        <f t="shared" si="253"/>
        <v>2.404350229105685</v>
      </c>
      <c r="G132" s="28">
        <f t="shared" si="253"/>
        <v>2.455265411681723</v>
      </c>
      <c r="H132" s="28">
        <f aca="true" t="shared" si="254" ref="H132">H84/H36</f>
        <v>2.525085454977049</v>
      </c>
      <c r="I132" s="137">
        <f t="shared" si="253"/>
        <v>2.7055924615291285</v>
      </c>
      <c r="J132" s="28">
        <f t="shared" si="253"/>
        <v>2.615344249598962</v>
      </c>
      <c r="K132" s="165">
        <f t="shared" si="253"/>
        <v>2.9208946074000925</v>
      </c>
      <c r="M132" s="30">
        <f t="shared" si="201"/>
        <v>0.1168298811324681</v>
      </c>
    </row>
    <row r="133" spans="1:13" ht="20.1" customHeight="1" thickBot="1">
      <c r="A133" s="5" t="s">
        <v>11</v>
      </c>
      <c r="B133" s="6"/>
      <c r="C133" s="39">
        <f aca="true" t="shared" si="255" ref="C133:K133">C85/C37</f>
        <v>3.499590130224718</v>
      </c>
      <c r="D133" s="152">
        <f t="shared" si="255"/>
        <v>3.617230649355735</v>
      </c>
      <c r="E133" s="152">
        <f t="shared" si="255"/>
        <v>3.6593951137034177</v>
      </c>
      <c r="F133" s="152">
        <f t="shared" si="255"/>
        <v>3.8105394511720654</v>
      </c>
      <c r="G133" s="152">
        <f t="shared" si="255"/>
        <v>3.435198006502312</v>
      </c>
      <c r="H133" s="152">
        <f aca="true" t="shared" si="256" ref="H133">H85/H37</f>
        <v>3.5800973454808123</v>
      </c>
      <c r="I133" s="136">
        <f t="shared" si="255"/>
        <v>4.191777372829608</v>
      </c>
      <c r="J133" s="152">
        <f t="shared" si="255"/>
        <v>4.174877738035123</v>
      </c>
      <c r="K133" s="164">
        <f t="shared" si="255"/>
        <v>4.2732357068191495</v>
      </c>
      <c r="M133" s="23">
        <f t="shared" si="201"/>
        <v>0.023559484841421452</v>
      </c>
    </row>
    <row r="134" spans="1:13" ht="20.1" customHeight="1">
      <c r="A134" s="24"/>
      <c r="B134" t="s">
        <v>37</v>
      </c>
      <c r="C134" s="40">
        <f aca="true" t="shared" si="257" ref="C134:K134">C86/C38</f>
        <v>9.459391519251882</v>
      </c>
      <c r="D134" s="28">
        <f t="shared" si="257"/>
        <v>9.826239308133411</v>
      </c>
      <c r="E134" s="28">
        <f t="shared" si="257"/>
        <v>9.871434759623558</v>
      </c>
      <c r="F134" s="28">
        <f t="shared" si="257"/>
        <v>9.56420670972411</v>
      </c>
      <c r="G134" s="28">
        <f t="shared" si="257"/>
        <v>8.986912153786843</v>
      </c>
      <c r="H134" s="28">
        <f aca="true" t="shared" si="258" ref="H134">H86/H38</f>
        <v>9.562200971778715</v>
      </c>
      <c r="I134" s="137">
        <f t="shared" si="257"/>
        <v>9.966228766750207</v>
      </c>
      <c r="J134" s="28">
        <f t="shared" si="257"/>
        <v>10.164145499173813</v>
      </c>
      <c r="K134" s="165">
        <f t="shared" si="257"/>
        <v>9.702109826529746</v>
      </c>
      <c r="M134" s="30">
        <f t="shared" si="201"/>
        <v>-0.04545740443027141</v>
      </c>
    </row>
    <row r="135" spans="1:13" ht="20.1" customHeight="1" thickBot="1">
      <c r="A135" s="204"/>
      <c r="B135" t="s">
        <v>36</v>
      </c>
      <c r="C135" s="40">
        <f aca="true" t="shared" si="259" ref="C135:K135">C87/C39</f>
        <v>2.705352332327117</v>
      </c>
      <c r="D135" s="28">
        <f t="shared" si="259"/>
        <v>2.85821634494291</v>
      </c>
      <c r="E135" s="28">
        <f t="shared" si="259"/>
        <v>2.9886613293918165</v>
      </c>
      <c r="F135" s="28">
        <f t="shared" si="259"/>
        <v>3.003351219031617</v>
      </c>
      <c r="G135" s="28">
        <f t="shared" si="259"/>
        <v>3.031192451679971</v>
      </c>
      <c r="H135" s="28">
        <f aca="true" t="shared" si="260" ref="H135">H87/H39</f>
        <v>3.203769973939236</v>
      </c>
      <c r="I135" s="137">
        <f t="shared" si="259"/>
        <v>3.495565315128348</v>
      </c>
      <c r="J135" s="28">
        <f t="shared" si="259"/>
        <v>3.427622995771457</v>
      </c>
      <c r="K135" s="165">
        <f t="shared" si="259"/>
        <v>3.521285337019599</v>
      </c>
      <c r="M135" s="30">
        <f t="shared" si="201"/>
        <v>0.027325741881090892</v>
      </c>
    </row>
    <row r="136" spans="1:13" ht="20.1" customHeight="1" thickBot="1">
      <c r="A136" s="5" t="s">
        <v>6</v>
      </c>
      <c r="B136" s="6"/>
      <c r="C136" s="39">
        <f aca="true" t="shared" si="261" ref="C136:K136">C88/C40</f>
        <v>4.721032914532131</v>
      </c>
      <c r="D136" s="152">
        <f t="shared" si="261"/>
        <v>5.266376728943246</v>
      </c>
      <c r="E136" s="152">
        <f t="shared" si="261"/>
        <v>5.853528858229052</v>
      </c>
      <c r="F136" s="152">
        <f t="shared" si="261"/>
        <v>6.019177616271717</v>
      </c>
      <c r="G136" s="152">
        <f t="shared" si="261"/>
        <v>5.218793317783729</v>
      </c>
      <c r="H136" s="152">
        <f aca="true" t="shared" si="262" ref="H136">H88/H40</f>
        <v>5.299590511073751</v>
      </c>
      <c r="I136" s="136">
        <f t="shared" si="261"/>
        <v>6.157666116610538</v>
      </c>
      <c r="J136" s="152">
        <f t="shared" si="261"/>
        <v>6.100123620170314</v>
      </c>
      <c r="K136" s="164">
        <f t="shared" si="261"/>
        <v>6.574217977435523</v>
      </c>
      <c r="M136" s="23">
        <f t="shared" si="201"/>
        <v>0.07771881141844333</v>
      </c>
    </row>
    <row r="137" spans="1:13" ht="20.1" customHeight="1">
      <c r="A137" s="24"/>
      <c r="B137" t="s">
        <v>37</v>
      </c>
      <c r="C137" s="40">
        <f aca="true" t="shared" si="263" ref="C137:K137">C89/C41</f>
        <v>10.43620664331918</v>
      </c>
      <c r="D137" s="28">
        <f t="shared" si="263"/>
        <v>10.88841256916583</v>
      </c>
      <c r="E137" s="28">
        <f t="shared" si="263"/>
        <v>11.564204729106528</v>
      </c>
      <c r="F137" s="28">
        <f t="shared" si="263"/>
        <v>11.385769200869499</v>
      </c>
      <c r="G137" s="28">
        <f t="shared" si="263"/>
        <v>11.546971243508999</v>
      </c>
      <c r="H137" s="28">
        <f aca="true" t="shared" si="264" ref="H137">H89/H41</f>
        <v>11.892505266359258</v>
      </c>
      <c r="I137" s="137">
        <f t="shared" si="263"/>
        <v>12.331970703911043</v>
      </c>
      <c r="J137" s="28">
        <f t="shared" si="263"/>
        <v>12.358848199892687</v>
      </c>
      <c r="K137" s="224">
        <f t="shared" si="263"/>
        <v>13.050452680761087</v>
      </c>
      <c r="M137" s="30">
        <f t="shared" si="201"/>
        <v>0.05596026989589568</v>
      </c>
    </row>
    <row r="138" spans="1:13" ht="20.1" customHeight="1" thickBot="1">
      <c r="A138" s="204"/>
      <c r="B138" t="s">
        <v>36</v>
      </c>
      <c r="C138" s="40">
        <f aca="true" t="shared" si="265" ref="C138:K138">C90/C42</f>
        <v>3.2203387361387796</v>
      </c>
      <c r="D138" s="28">
        <f t="shared" si="265"/>
        <v>3.5336721368834847</v>
      </c>
      <c r="E138" s="28">
        <f t="shared" si="265"/>
        <v>3.794407741231824</v>
      </c>
      <c r="F138" s="28">
        <f t="shared" si="265"/>
        <v>3.958585523611317</v>
      </c>
      <c r="G138" s="28">
        <f t="shared" si="265"/>
        <v>4.042596565770052</v>
      </c>
      <c r="H138" s="28">
        <f aca="true" t="shared" si="266" ref="H138">H90/H42</f>
        <v>4.232502678825462</v>
      </c>
      <c r="I138" s="137">
        <f t="shared" si="265"/>
        <v>4.3853610007891595</v>
      </c>
      <c r="J138" s="28">
        <f t="shared" si="265"/>
        <v>4.2508360313584115</v>
      </c>
      <c r="K138" s="165">
        <f t="shared" si="265"/>
        <v>4.381422056268608</v>
      </c>
      <c r="M138" s="30">
        <f t="shared" si="201"/>
        <v>0.030720080461081947</v>
      </c>
    </row>
    <row r="139" spans="1:13" ht="20.1" customHeight="1" thickBot="1">
      <c r="A139" s="5" t="s">
        <v>7</v>
      </c>
      <c r="B139" s="6"/>
      <c r="C139" s="39">
        <f aca="true" t="shared" si="267" ref="C139:K139">C91/C43</f>
        <v>13.606317179877836</v>
      </c>
      <c r="D139" s="152">
        <f t="shared" si="267"/>
        <v>12.864860068951531</v>
      </c>
      <c r="E139" s="152">
        <f t="shared" si="267"/>
        <v>15.569859982213398</v>
      </c>
      <c r="F139" s="152">
        <f t="shared" si="267"/>
        <v>14.675860440346899</v>
      </c>
      <c r="G139" s="152">
        <f t="shared" si="267"/>
        <v>13.006134342999436</v>
      </c>
      <c r="H139" s="152">
        <f aca="true" t="shared" si="268" ref="H139">H91/H43</f>
        <v>12.607329984578895</v>
      </c>
      <c r="I139" s="136">
        <f t="shared" si="267"/>
        <v>13.440409309791333</v>
      </c>
      <c r="J139" s="152">
        <f t="shared" si="267"/>
        <v>13.618905962751228</v>
      </c>
      <c r="K139" s="164">
        <f t="shared" si="267"/>
        <v>14.271454174602937</v>
      </c>
      <c r="M139" s="23">
        <f t="shared" si="201"/>
        <v>0.04791487757067119</v>
      </c>
    </row>
    <row r="140" spans="1:13" ht="20.1" customHeight="1">
      <c r="A140" s="24"/>
      <c r="B140" t="s">
        <v>37</v>
      </c>
      <c r="C140" s="40">
        <f aca="true" t="shared" si="269" ref="C140:K140">C92/C44</f>
        <v>17.34353829179513</v>
      </c>
      <c r="D140" s="28">
        <f t="shared" si="269"/>
        <v>15.135612348541587</v>
      </c>
      <c r="E140" s="28">
        <f t="shared" si="269"/>
        <v>17.89732769650397</v>
      </c>
      <c r="F140" s="28">
        <f t="shared" si="269"/>
        <v>17.22765836650511</v>
      </c>
      <c r="G140" s="28">
        <f t="shared" si="269"/>
        <v>17.857502174372957</v>
      </c>
      <c r="H140" s="28">
        <f aca="true" t="shared" si="270" ref="H140">H92/H44</f>
        <v>18.79871171020005</v>
      </c>
      <c r="I140" s="137">
        <f t="shared" si="269"/>
        <v>18.03887150079888</v>
      </c>
      <c r="J140" s="28">
        <f t="shared" si="269"/>
        <v>18.23554273581315</v>
      </c>
      <c r="K140" s="165">
        <f t="shared" si="269"/>
        <v>19.102063365101746</v>
      </c>
      <c r="M140" s="30">
        <f t="shared" si="201"/>
        <v>0.047518225360346236</v>
      </c>
    </row>
    <row r="141" spans="1:13" ht="20.1" customHeight="1" thickBot="1">
      <c r="A141" s="204"/>
      <c r="B141" t="s">
        <v>36</v>
      </c>
      <c r="C141" s="40">
        <f aca="true" t="shared" si="271" ref="C141:K141">C93/C45</f>
        <v>5.745645997353981</v>
      </c>
      <c r="D141" s="28">
        <f t="shared" si="271"/>
        <v>6.359869897034475</v>
      </c>
      <c r="E141" s="28">
        <f t="shared" si="271"/>
        <v>6.435994581767444</v>
      </c>
      <c r="F141" s="28">
        <f t="shared" si="271"/>
        <v>6.969272498304757</v>
      </c>
      <c r="G141" s="28">
        <f t="shared" si="271"/>
        <v>6.666711035570208</v>
      </c>
      <c r="H141" s="28">
        <f aca="true" t="shared" si="272" ref="H141">H93/H45</f>
        <v>6.806681222707423</v>
      </c>
      <c r="I141" s="137">
        <f t="shared" si="271"/>
        <v>7.271002789605051</v>
      </c>
      <c r="J141" s="28">
        <f t="shared" si="271"/>
        <v>7.220635728496738</v>
      </c>
      <c r="K141" s="165">
        <f t="shared" si="271"/>
        <v>8.29202396335017</v>
      </c>
      <c r="M141" s="30">
        <f t="shared" si="201"/>
        <v>0.14837865738402006</v>
      </c>
    </row>
    <row r="142" spans="1:13" ht="20.1" customHeight="1">
      <c r="A142" s="470" t="s">
        <v>21</v>
      </c>
      <c r="B142" s="485"/>
      <c r="C142" s="225">
        <f aca="true" t="shared" si="273" ref="C142:K142">C94/C46</f>
        <v>4.756911294282482</v>
      </c>
      <c r="D142" s="226">
        <f t="shared" si="273"/>
        <v>5.141591434503083</v>
      </c>
      <c r="E142" s="226">
        <f t="shared" si="273"/>
        <v>5.415594493099433</v>
      </c>
      <c r="F142" s="226">
        <f t="shared" si="273"/>
        <v>5.485799896108399</v>
      </c>
      <c r="G142" s="226">
        <f t="shared" si="273"/>
        <v>4.804707481659919</v>
      </c>
      <c r="H142" s="226">
        <f aca="true" t="shared" si="274" ref="H142">H94/H46</f>
        <v>4.927343918472844</v>
      </c>
      <c r="I142" s="227">
        <f t="shared" si="273"/>
        <v>5.871515977300253</v>
      </c>
      <c r="J142" s="228">
        <f t="shared" si="273"/>
        <v>5.804831614484607</v>
      </c>
      <c r="K142" s="229">
        <f t="shared" si="273"/>
        <v>6.255770306981105</v>
      </c>
      <c r="M142" s="142">
        <f t="shared" si="201"/>
        <v>0.07768333733769033</v>
      </c>
    </row>
    <row r="143" spans="1:13" ht="20.1" customHeight="1">
      <c r="A143" s="24"/>
      <c r="B143" t="s">
        <v>37</v>
      </c>
      <c r="C143" s="230">
        <f aca="true" t="shared" si="275" ref="C143:K143">C95/C47</f>
        <v>9.84949775414317</v>
      </c>
      <c r="D143" s="28">
        <f t="shared" si="275"/>
        <v>10.411404658338641</v>
      </c>
      <c r="E143" s="28">
        <f t="shared" si="275"/>
        <v>10.813566770358026</v>
      </c>
      <c r="F143" s="28">
        <f t="shared" si="275"/>
        <v>10.404073354368721</v>
      </c>
      <c r="G143" s="28">
        <f t="shared" si="275"/>
        <v>10.469578868030986</v>
      </c>
      <c r="H143" s="28">
        <f aca="true" t="shared" si="276" ref="H143">H95/H47</f>
        <v>10.653550547848225</v>
      </c>
      <c r="I143" s="231">
        <f t="shared" si="275"/>
        <v>11.370049860386558</v>
      </c>
      <c r="J143" s="40">
        <f t="shared" si="275"/>
        <v>11.347150790795316</v>
      </c>
      <c r="K143" s="165">
        <f t="shared" si="275"/>
        <v>12.055176739067795</v>
      </c>
      <c r="M143" s="30">
        <f t="shared" si="201"/>
        <v>0.06239680438959367</v>
      </c>
    </row>
    <row r="144" spans="1:13" ht="20.1" customHeight="1" thickBot="1">
      <c r="A144" s="31"/>
      <c r="B144" s="25" t="s">
        <v>36</v>
      </c>
      <c r="C144" s="232">
        <f aca="true" t="shared" si="277" ref="C144:K144">C96/C48</f>
        <v>3.2123307365165226</v>
      </c>
      <c r="D144" s="29">
        <f t="shared" si="277"/>
        <v>3.416991194400499</v>
      </c>
      <c r="E144" s="29">
        <f t="shared" si="277"/>
        <v>3.594888865750693</v>
      </c>
      <c r="F144" s="29">
        <f t="shared" si="277"/>
        <v>3.6577742806699343</v>
      </c>
      <c r="G144" s="29">
        <f t="shared" si="277"/>
        <v>3.7299053053651443</v>
      </c>
      <c r="H144" s="29">
        <f aca="true" t="shared" si="278" ref="H144">H96/H48</f>
        <v>3.9196333056687</v>
      </c>
      <c r="I144" s="233">
        <f t="shared" si="277"/>
        <v>4.1415510660240775</v>
      </c>
      <c r="J144" s="41">
        <f t="shared" si="277"/>
        <v>4.0194507464106835</v>
      </c>
      <c r="K144" s="234">
        <f t="shared" si="277"/>
        <v>4.210383689909197</v>
      </c>
      <c r="M144" s="34">
        <f t="shared" si="201"/>
        <v>0.047502247332925726</v>
      </c>
    </row>
    <row r="146" ht="15.75">
      <c r="A146" s="99" t="s">
        <v>39</v>
      </c>
    </row>
  </sheetData>
  <mergeCells count="49">
    <mergeCell ref="A142:B142"/>
    <mergeCell ref="I101:I102"/>
    <mergeCell ref="M53:M54"/>
    <mergeCell ref="N53:N54"/>
    <mergeCell ref="M101:M102"/>
    <mergeCell ref="A101:B102"/>
    <mergeCell ref="C101:C102"/>
    <mergeCell ref="D101:D102"/>
    <mergeCell ref="E101:E102"/>
    <mergeCell ref="A53:B54"/>
    <mergeCell ref="J53:K53"/>
    <mergeCell ref="A94:B94"/>
    <mergeCell ref="J101:K101"/>
    <mergeCell ref="I53:I54"/>
    <mergeCell ref="H53:H54"/>
    <mergeCell ref="H101:H102"/>
    <mergeCell ref="W5:X5"/>
    <mergeCell ref="W53:X53"/>
    <mergeCell ref="M5:M6"/>
    <mergeCell ref="N5:N6"/>
    <mergeCell ref="O5:O6"/>
    <mergeCell ref="O53:O54"/>
    <mergeCell ref="T5:U5"/>
    <mergeCell ref="T53:U53"/>
    <mergeCell ref="S5:S6"/>
    <mergeCell ref="S53:S54"/>
    <mergeCell ref="R5:R6"/>
    <mergeCell ref="R53:R54"/>
    <mergeCell ref="Q5:Q6"/>
    <mergeCell ref="Q53:Q54"/>
    <mergeCell ref="A5:B6"/>
    <mergeCell ref="C5:C6"/>
    <mergeCell ref="D5:D6"/>
    <mergeCell ref="E5:E6"/>
    <mergeCell ref="C53:C54"/>
    <mergeCell ref="D53:D54"/>
    <mergeCell ref="E53:E54"/>
    <mergeCell ref="A46:B46"/>
    <mergeCell ref="F101:F102"/>
    <mergeCell ref="F5:F6"/>
    <mergeCell ref="P5:P6"/>
    <mergeCell ref="F53:F54"/>
    <mergeCell ref="P53:P54"/>
    <mergeCell ref="H5:H6"/>
    <mergeCell ref="I5:I6"/>
    <mergeCell ref="J5:K5"/>
    <mergeCell ref="G5:G6"/>
    <mergeCell ref="G53:G54"/>
    <mergeCell ref="G101:G10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M103:M105</xm:sqref>
        </x14:conditionalFormatting>
        <x14:conditionalFormatting xmlns:xm="http://schemas.microsoft.com/office/excel/2006/main">
          <x14:cfRule type="iconSet" priority="1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M106:M108</xm:sqref>
        </x14:conditionalFormatting>
        <x14:conditionalFormatting xmlns:xm="http://schemas.microsoft.com/office/excel/2006/main">
          <x14:cfRule type="iconSet" priority="1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M109:M111</xm:sqref>
        </x14:conditionalFormatting>
        <x14:conditionalFormatting xmlns:xm="http://schemas.microsoft.com/office/excel/2006/main">
          <x14:cfRule type="iconSet" priority="10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M112:M114</xm:sqref>
        </x14:conditionalFormatting>
        <x14:conditionalFormatting xmlns:xm="http://schemas.microsoft.com/office/excel/2006/main">
          <x14:cfRule type="iconSet" priority="9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M115:M117</xm:sqref>
        </x14:conditionalFormatting>
        <x14:conditionalFormatting xmlns:xm="http://schemas.microsoft.com/office/excel/2006/main">
          <x14:cfRule type="iconSet" priority="8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M118:M120</xm:sqref>
        </x14:conditionalFormatting>
        <x14:conditionalFormatting xmlns:xm="http://schemas.microsoft.com/office/excel/2006/main">
          <x14:cfRule type="iconSet" priority="7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M121:M123</xm:sqref>
        </x14:conditionalFormatting>
        <x14:conditionalFormatting xmlns:xm="http://schemas.microsoft.com/office/excel/2006/main">
          <x14:cfRule type="iconSet" priority="6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M124:M126</xm:sqref>
        </x14:conditionalFormatting>
        <x14:conditionalFormatting xmlns:xm="http://schemas.microsoft.com/office/excel/2006/main">
          <x14:cfRule type="iconSet" priority="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M127:M129</xm:sqref>
        </x14:conditionalFormatting>
        <x14:conditionalFormatting xmlns:xm="http://schemas.microsoft.com/office/excel/2006/main">
          <x14:cfRule type="iconSet" priority="4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M130:M132</xm:sqref>
        </x14:conditionalFormatting>
        <x14:conditionalFormatting xmlns:xm="http://schemas.microsoft.com/office/excel/2006/main">
          <x14:cfRule type="iconSet" priority="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M133:M135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M136:M138</xm:sqref>
        </x14:conditionalFormatting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M139:M141</xm:sqref>
        </x14:conditionalFormatting>
        <x14:conditionalFormatting xmlns:xm="http://schemas.microsoft.com/office/excel/2006/main">
          <x14:cfRule type="iconSet" priority="1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M142:M144</xm:sqref>
        </x14:conditionalFormatting>
        <x14:conditionalFormatting xmlns:xm="http://schemas.microsoft.com/office/excel/2006/main">
          <x14:cfRule type="iconSet" priority="56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W46:W48</xm:sqref>
        </x14:conditionalFormatting>
        <x14:conditionalFormatting xmlns:xm="http://schemas.microsoft.com/office/excel/2006/main">
          <x14:cfRule type="iconSet" priority="27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W94:W96</xm:sqref>
        </x14:conditionalFormatting>
        <x14:conditionalFormatting xmlns:xm="http://schemas.microsoft.com/office/excel/2006/main">
          <x14:cfRule type="iconSet" priority="7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W7:X9 X46:X48</xm:sqref>
        </x14:conditionalFormatting>
        <x14:conditionalFormatting xmlns:xm="http://schemas.microsoft.com/office/excel/2006/main">
          <x14:cfRule type="iconSet" priority="54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W10:X12</xm:sqref>
        </x14:conditionalFormatting>
        <x14:conditionalFormatting xmlns:xm="http://schemas.microsoft.com/office/excel/2006/main">
          <x14:cfRule type="iconSet" priority="5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W13:X15</xm:sqref>
        </x14:conditionalFormatting>
        <x14:conditionalFormatting xmlns:xm="http://schemas.microsoft.com/office/excel/2006/main">
          <x14:cfRule type="iconSet" priority="5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W16:X18</xm:sqref>
        </x14:conditionalFormatting>
        <x14:conditionalFormatting xmlns:xm="http://schemas.microsoft.com/office/excel/2006/main">
          <x14:cfRule type="iconSet" priority="5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W19:X21</xm:sqref>
        </x14:conditionalFormatting>
        <x14:conditionalFormatting xmlns:xm="http://schemas.microsoft.com/office/excel/2006/main">
          <x14:cfRule type="iconSet" priority="50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W22:X24</xm:sqref>
        </x14:conditionalFormatting>
        <x14:conditionalFormatting xmlns:xm="http://schemas.microsoft.com/office/excel/2006/main">
          <x14:cfRule type="iconSet" priority="49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W25:X27</xm:sqref>
        </x14:conditionalFormatting>
        <x14:conditionalFormatting xmlns:xm="http://schemas.microsoft.com/office/excel/2006/main">
          <x14:cfRule type="iconSet" priority="48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W28:X30</xm:sqref>
        </x14:conditionalFormatting>
        <x14:conditionalFormatting xmlns:xm="http://schemas.microsoft.com/office/excel/2006/main">
          <x14:cfRule type="iconSet" priority="47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W31:X33</xm:sqref>
        </x14:conditionalFormatting>
        <x14:conditionalFormatting xmlns:xm="http://schemas.microsoft.com/office/excel/2006/main">
          <x14:cfRule type="iconSet" priority="46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W34:X36</xm:sqref>
        </x14:conditionalFormatting>
        <x14:conditionalFormatting xmlns:xm="http://schemas.microsoft.com/office/excel/2006/main">
          <x14:cfRule type="iconSet" priority="4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W37:X39</xm:sqref>
        </x14:conditionalFormatting>
        <x14:conditionalFormatting xmlns:xm="http://schemas.microsoft.com/office/excel/2006/main">
          <x14:cfRule type="iconSet" priority="44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W40:X42</xm:sqref>
        </x14:conditionalFormatting>
        <x14:conditionalFormatting xmlns:xm="http://schemas.microsoft.com/office/excel/2006/main">
          <x14:cfRule type="iconSet" priority="4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W43:X45</xm:sqref>
        </x14:conditionalFormatting>
        <x14:conditionalFormatting xmlns:xm="http://schemas.microsoft.com/office/excel/2006/main">
          <x14:cfRule type="iconSet" priority="28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W55:X57 X94:X96</xm:sqref>
        </x14:conditionalFormatting>
        <x14:conditionalFormatting xmlns:xm="http://schemas.microsoft.com/office/excel/2006/main">
          <x14:cfRule type="iconSet" priority="26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W58:X60</xm:sqref>
        </x14:conditionalFormatting>
        <x14:conditionalFormatting xmlns:xm="http://schemas.microsoft.com/office/excel/2006/main">
          <x14:cfRule type="iconSet" priority="2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W61:X63</xm:sqref>
        </x14:conditionalFormatting>
        <x14:conditionalFormatting xmlns:xm="http://schemas.microsoft.com/office/excel/2006/main">
          <x14:cfRule type="iconSet" priority="24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W64:X66</xm:sqref>
        </x14:conditionalFormatting>
        <x14:conditionalFormatting xmlns:xm="http://schemas.microsoft.com/office/excel/2006/main">
          <x14:cfRule type="iconSet" priority="2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W67:X69</xm:sqref>
        </x14:conditionalFormatting>
        <x14:conditionalFormatting xmlns:xm="http://schemas.microsoft.com/office/excel/2006/main">
          <x14:cfRule type="iconSet" priority="2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W70:X72</xm:sqref>
        </x14:conditionalFormatting>
        <x14:conditionalFormatting xmlns:xm="http://schemas.microsoft.com/office/excel/2006/main">
          <x14:cfRule type="iconSet" priority="2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W73:X75</xm:sqref>
        </x14:conditionalFormatting>
        <x14:conditionalFormatting xmlns:xm="http://schemas.microsoft.com/office/excel/2006/main">
          <x14:cfRule type="iconSet" priority="20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W76:X78</xm:sqref>
        </x14:conditionalFormatting>
        <x14:conditionalFormatting xmlns:xm="http://schemas.microsoft.com/office/excel/2006/main">
          <x14:cfRule type="iconSet" priority="19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W79:X81</xm:sqref>
        </x14:conditionalFormatting>
        <x14:conditionalFormatting xmlns:xm="http://schemas.microsoft.com/office/excel/2006/main">
          <x14:cfRule type="iconSet" priority="18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W82:X84</xm:sqref>
        </x14:conditionalFormatting>
        <x14:conditionalFormatting xmlns:xm="http://schemas.microsoft.com/office/excel/2006/main">
          <x14:cfRule type="iconSet" priority="17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W85:X87</xm:sqref>
        </x14:conditionalFormatting>
        <x14:conditionalFormatting xmlns:xm="http://schemas.microsoft.com/office/excel/2006/main">
          <x14:cfRule type="iconSet" priority="16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W88:X90</xm:sqref>
        </x14:conditionalFormatting>
        <x14:conditionalFormatting xmlns:xm="http://schemas.microsoft.com/office/excel/2006/main">
          <x14:cfRule type="iconSet" priority="1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W91:X93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119"/>
  <sheetViews>
    <sheetView showGridLines="0" workbookViewId="0" topLeftCell="A23">
      <selection activeCell="J65" sqref="J65"/>
    </sheetView>
  </sheetViews>
  <sheetFormatPr defaultColWidth="9.140625" defaultRowHeight="15"/>
  <cols>
    <col min="1" max="1" width="2.8515625" style="0" customWidth="1"/>
    <col min="2" max="2" width="23.00390625" style="0" customWidth="1"/>
    <col min="3" max="5" width="12.00390625" style="0" customWidth="1"/>
    <col min="6" max="6" width="12.7109375" style="0" customWidth="1"/>
    <col min="7" max="8" width="12.00390625" style="0" customWidth="1"/>
    <col min="9" max="11" width="12.421875" style="0" customWidth="1"/>
    <col min="12" max="12" width="2.57421875" style="0" customWidth="1"/>
    <col min="13" max="14" width="10.28125" style="0" customWidth="1"/>
    <col min="15" max="18" width="11.140625" style="0" customWidth="1"/>
    <col min="19" max="21" width="11.7109375" style="0" customWidth="1"/>
    <col min="22" max="22" width="2.57421875" style="0" customWidth="1"/>
    <col min="23" max="24" width="11.140625" style="0" customWidth="1"/>
    <col min="25" max="26" width="10.28125" style="0" customWidth="1"/>
    <col min="27" max="27" width="1.8515625" style="0" customWidth="1"/>
    <col min="31" max="31" width="11.57421875" style="0" customWidth="1"/>
  </cols>
  <sheetData>
    <row r="1" ht="15">
      <c r="A1" s="1" t="s">
        <v>72</v>
      </c>
    </row>
    <row r="2" ht="15">
      <c r="A2" s="1"/>
    </row>
    <row r="3" spans="1:23" ht="15">
      <c r="A3" s="1" t="s">
        <v>22</v>
      </c>
      <c r="M3" s="1" t="s">
        <v>24</v>
      </c>
      <c r="W3" s="1" t="str">
        <f>7!W3</f>
        <v>VARIAÇÃO (JAN-SET)</v>
      </c>
    </row>
    <row r="4" ht="15.75" thickBot="1"/>
    <row r="5" spans="1:24" ht="24" customHeight="1">
      <c r="A5" s="470" t="s">
        <v>79</v>
      </c>
      <c r="B5" s="496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1">
        <v>2019</v>
      </c>
      <c r="Q5" s="461">
        <v>2020</v>
      </c>
      <c r="R5" s="461">
        <v>2021</v>
      </c>
      <c r="S5" s="463">
        <v>2022</v>
      </c>
      <c r="T5" s="467" t="str">
        <f>J5</f>
        <v>janeiro - setembro</v>
      </c>
      <c r="U5" s="468"/>
      <c r="W5" s="498" t="s">
        <v>88</v>
      </c>
      <c r="X5" s="499"/>
    </row>
    <row r="6" spans="1:24" ht="20.25" customHeight="1" thickBot="1">
      <c r="A6" s="471"/>
      <c r="B6" s="49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69"/>
      <c r="Q6" s="469"/>
      <c r="R6" s="469"/>
      <c r="S6" s="489"/>
      <c r="T6" s="167">
        <v>2022</v>
      </c>
      <c r="U6" s="169">
        <v>2023</v>
      </c>
      <c r="W6" s="131" t="s">
        <v>0</v>
      </c>
      <c r="X6" s="38" t="s">
        <v>38</v>
      </c>
    </row>
    <row r="7" spans="1:27" ht="20.1" customHeight="1" thickBot="1">
      <c r="A7" s="5" t="s">
        <v>37</v>
      </c>
      <c r="B7" s="6"/>
      <c r="C7" s="13">
        <f>SUM(C8:C17)</f>
        <v>73589682</v>
      </c>
      <c r="D7" s="14">
        <f>SUM(D8:D17)</f>
        <v>80208943</v>
      </c>
      <c r="E7" s="14">
        <f aca="true" t="shared" si="0" ref="E7:G7">SUM(E8:E17)</f>
        <v>81369316</v>
      </c>
      <c r="F7" s="14">
        <f t="shared" si="0"/>
        <v>89195523</v>
      </c>
      <c r="G7" s="14">
        <f t="shared" si="0"/>
        <v>49337605</v>
      </c>
      <c r="H7" s="14">
        <v>45824290</v>
      </c>
      <c r="I7" s="14">
        <v>84156044</v>
      </c>
      <c r="J7" s="181">
        <v>62638788</v>
      </c>
      <c r="K7" s="180">
        <v>66893344</v>
      </c>
      <c r="L7" s="1"/>
      <c r="M7" s="135">
        <f aca="true" t="shared" si="1" ref="M7:U7">C7/C29</f>
        <v>0.28645210339566635</v>
      </c>
      <c r="N7" s="21">
        <f t="shared" si="1"/>
        <v>0.2999638280965987</v>
      </c>
      <c r="O7" s="21">
        <f t="shared" si="1"/>
        <v>0.3081071538213037</v>
      </c>
      <c r="P7" s="21">
        <f t="shared" si="1"/>
        <v>0.3205113402801569</v>
      </c>
      <c r="Q7" s="261">
        <f t="shared" si="1"/>
        <v>0.19675932743408217</v>
      </c>
      <c r="R7" s="261">
        <f t="shared" si="1"/>
        <v>0.17975275068334365</v>
      </c>
      <c r="S7" s="22">
        <f t="shared" si="1"/>
        <v>0.30072249116043004</v>
      </c>
      <c r="T7" s="20">
        <f t="shared" si="1"/>
        <v>0.30152057979871033</v>
      </c>
      <c r="U7" s="235">
        <f t="shared" si="1"/>
        <v>0.32334333266146315</v>
      </c>
      <c r="V7" s="1"/>
      <c r="W7" s="64">
        <f>(K7-J7)/J7</f>
        <v>0.06792206771305984</v>
      </c>
      <c r="X7" s="101">
        <f>(U7-T7)*100</f>
        <v>2.1822752862752814</v>
      </c>
      <c r="AA7" s="1"/>
    </row>
    <row r="8" spans="1:24" ht="20.1" customHeight="1">
      <c r="A8" s="24"/>
      <c r="B8" s="144" t="s">
        <v>65</v>
      </c>
      <c r="C8" s="10">
        <v>37372619</v>
      </c>
      <c r="D8" s="11">
        <v>38873692</v>
      </c>
      <c r="E8" s="11">
        <v>39446321</v>
      </c>
      <c r="F8" s="35">
        <v>43511718</v>
      </c>
      <c r="G8" s="35">
        <v>24224823</v>
      </c>
      <c r="H8" s="35">
        <v>21788571</v>
      </c>
      <c r="I8" s="12">
        <v>41277661</v>
      </c>
      <c r="J8" s="10">
        <v>30732703</v>
      </c>
      <c r="K8" s="162">
        <v>33016203</v>
      </c>
      <c r="M8" s="77">
        <f aca="true" t="shared" si="2" ref="M8:M17">C8/$C$7</f>
        <v>0.5078513452470144</v>
      </c>
      <c r="N8" s="18">
        <f aca="true" t="shared" si="3" ref="N8:N17">D8/$D$7</f>
        <v>0.48465533325878635</v>
      </c>
      <c r="O8" s="18">
        <f aca="true" t="shared" si="4" ref="O8:O17">E8/$E$7</f>
        <v>0.4847812779942749</v>
      </c>
      <c r="P8" s="37">
        <f>F8/$F$7</f>
        <v>0.4878240133195923</v>
      </c>
      <c r="Q8" s="37">
        <f>G8/$G$7</f>
        <v>0.4910011947276322</v>
      </c>
      <c r="R8" s="37">
        <f>H8/$H$7</f>
        <v>0.47548082032476663</v>
      </c>
      <c r="S8" s="19">
        <f aca="true" t="shared" si="5" ref="S8:S17">I8/$I$7</f>
        <v>0.49048956008435945</v>
      </c>
      <c r="T8" s="96">
        <f>J8/$J$7</f>
        <v>0.49063374278570016</v>
      </c>
      <c r="U8" s="78">
        <f>K8/$K$7</f>
        <v>0.4935648455547386</v>
      </c>
      <c r="W8" s="107">
        <f aca="true" t="shared" si="6" ref="W8:W39">(K8-J8)/J8</f>
        <v>0.07430195775490363</v>
      </c>
      <c r="X8" s="108">
        <f aca="true" t="shared" si="7" ref="X8:X39">(U8-T8)*100</f>
        <v>0.2931102769038463</v>
      </c>
    </row>
    <row r="9" spans="1:24" ht="20.1" customHeight="1">
      <c r="A9" s="24"/>
      <c r="B9" s="144" t="s">
        <v>66</v>
      </c>
      <c r="C9" s="10">
        <v>5996156</v>
      </c>
      <c r="D9" s="11">
        <v>7255381</v>
      </c>
      <c r="E9" s="11">
        <v>7833663</v>
      </c>
      <c r="F9" s="35">
        <v>8890691</v>
      </c>
      <c r="G9" s="35">
        <v>4710388</v>
      </c>
      <c r="H9" s="35">
        <v>4870698</v>
      </c>
      <c r="I9" s="12">
        <v>8616479</v>
      </c>
      <c r="J9" s="10">
        <v>6518500</v>
      </c>
      <c r="K9" s="162">
        <v>6444800</v>
      </c>
      <c r="M9" s="77">
        <f aca="true" t="shared" si="8" ref="M9:M16">C9/$C$7</f>
        <v>0.08148093369937377</v>
      </c>
      <c r="N9" s="18">
        <f aca="true" t="shared" si="9" ref="N9:N16">D9/$D$7</f>
        <v>0.09045601062215718</v>
      </c>
      <c r="O9" s="18">
        <f aca="true" t="shared" si="10" ref="O9:O16">E9/$E$7</f>
        <v>0.0962729365944283</v>
      </c>
      <c r="P9" s="37">
        <f aca="true" t="shared" si="11" ref="P9:P17">F9/$F$7</f>
        <v>0.09967642658477377</v>
      </c>
      <c r="Q9" s="37">
        <f aca="true" t="shared" si="12" ref="Q9:Q17">G9/$G$7</f>
        <v>0.0954725710743357</v>
      </c>
      <c r="R9" s="37">
        <f aca="true" t="shared" si="13" ref="R9:R16">H9/$H$7</f>
        <v>0.10629074667605325</v>
      </c>
      <c r="S9" s="19">
        <f aca="true" t="shared" si="14" ref="S9:S16">I9/$I$7</f>
        <v>0.1023869301651109</v>
      </c>
      <c r="T9" s="96">
        <f aca="true" t="shared" si="15" ref="T9:T16">J9/$J$7</f>
        <v>0.10406491262251115</v>
      </c>
      <c r="U9" s="78">
        <f aca="true" t="shared" si="16" ref="U9:U16">K9/$K$7</f>
        <v>0.09634441357872615</v>
      </c>
      <c r="W9" s="146">
        <f aca="true" t="shared" si="17" ref="W9:W17">(K9-J9)/J9</f>
        <v>-0.01130628212011966</v>
      </c>
      <c r="X9" s="104">
        <f aca="true" t="shared" si="18" ref="X9:X16">(U9-T9)*100</f>
        <v>-0.7720499043784995</v>
      </c>
    </row>
    <row r="10" spans="1:27" ht="20.1" customHeight="1">
      <c r="A10" s="24"/>
      <c r="B10" s="144" t="s">
        <v>73</v>
      </c>
      <c r="C10" s="10">
        <v>34002</v>
      </c>
      <c r="D10" s="11">
        <v>46873</v>
      </c>
      <c r="E10" s="11">
        <v>70780</v>
      </c>
      <c r="F10" s="35">
        <v>43940</v>
      </c>
      <c r="G10" s="35">
        <v>37473</v>
      </c>
      <c r="H10" s="35">
        <v>26994</v>
      </c>
      <c r="I10" s="12">
        <v>15529</v>
      </c>
      <c r="J10" s="10">
        <v>12711</v>
      </c>
      <c r="K10" s="162">
        <v>11723</v>
      </c>
      <c r="M10" s="77">
        <f t="shared" si="8"/>
        <v>0.0004620484703276745</v>
      </c>
      <c r="N10" s="18">
        <f t="shared" si="9"/>
        <v>0.0005843862074083186</v>
      </c>
      <c r="O10" s="18">
        <f t="shared" si="10"/>
        <v>0.0008698610665474932</v>
      </c>
      <c r="P10" s="37">
        <f t="shared" si="11"/>
        <v>0.000492625622028137</v>
      </c>
      <c r="Q10" s="37">
        <f t="shared" si="12"/>
        <v>0.0007595220724637931</v>
      </c>
      <c r="R10" s="37">
        <f t="shared" si="13"/>
        <v>0.0005890762300954363</v>
      </c>
      <c r="S10" s="19">
        <f t="shared" si="14"/>
        <v>0.00018452625933795081</v>
      </c>
      <c r="T10" s="96">
        <f t="shared" si="15"/>
        <v>0.00020292538227272214</v>
      </c>
      <c r="U10" s="78">
        <f t="shared" si="16"/>
        <v>0.0001752491249353598</v>
      </c>
      <c r="W10" s="146">
        <f t="shared" si="17"/>
        <v>-0.07772795216741404</v>
      </c>
      <c r="X10" s="104">
        <f t="shared" si="18"/>
        <v>-0.0027676257337362355</v>
      </c>
      <c r="AA10" s="1"/>
    </row>
    <row r="11" spans="1:24" ht="20.1" customHeight="1">
      <c r="A11" s="24"/>
      <c r="B11" s="144" t="s">
        <v>67</v>
      </c>
      <c r="C11" s="10">
        <v>27432812</v>
      </c>
      <c r="D11" s="11">
        <v>30749453</v>
      </c>
      <c r="E11" s="11">
        <v>30888329</v>
      </c>
      <c r="F11" s="35">
        <v>33714237</v>
      </c>
      <c r="G11" s="35">
        <v>18372080</v>
      </c>
      <c r="H11" s="35">
        <v>17489523</v>
      </c>
      <c r="I11" s="12">
        <v>31211883</v>
      </c>
      <c r="J11" s="10">
        <v>23183066</v>
      </c>
      <c r="K11" s="162">
        <v>24419637</v>
      </c>
      <c r="M11" s="77">
        <f t="shared" si="8"/>
        <v>0.37278068411818926</v>
      </c>
      <c r="N11" s="18">
        <f t="shared" si="9"/>
        <v>0.38336688964969906</v>
      </c>
      <c r="O11" s="18">
        <f t="shared" si="10"/>
        <v>0.3796065951936968</v>
      </c>
      <c r="P11" s="37">
        <f t="shared" si="11"/>
        <v>0.37798126930653236</v>
      </c>
      <c r="Q11" s="37">
        <f t="shared" si="12"/>
        <v>0.3723747838996238</v>
      </c>
      <c r="R11" s="37">
        <f t="shared" si="13"/>
        <v>0.38166489868146347</v>
      </c>
      <c r="S11" s="19">
        <f t="shared" si="14"/>
        <v>0.370881062327502</v>
      </c>
      <c r="T11" s="96">
        <f t="shared" si="15"/>
        <v>0.37010719300635253</v>
      </c>
      <c r="U11" s="78">
        <f t="shared" si="16"/>
        <v>0.3650533153193836</v>
      </c>
      <c r="W11" s="146">
        <f t="shared" si="17"/>
        <v>0.053339407307040405</v>
      </c>
      <c r="X11" s="104">
        <f t="shared" si="18"/>
        <v>-0.5053877686968911</v>
      </c>
    </row>
    <row r="12" spans="1:24" ht="20.1" customHeight="1">
      <c r="A12" s="24"/>
      <c r="B12" t="s">
        <v>68</v>
      </c>
      <c r="C12" s="10">
        <v>2421840</v>
      </c>
      <c r="D12" s="11">
        <v>3115619</v>
      </c>
      <c r="E12" s="11">
        <v>2990272</v>
      </c>
      <c r="F12" s="35">
        <v>2675500</v>
      </c>
      <c r="G12" s="35">
        <v>1749341</v>
      </c>
      <c r="H12" s="35">
        <v>1424798</v>
      </c>
      <c r="I12" s="12">
        <v>2639194</v>
      </c>
      <c r="J12" s="10">
        <v>1900023</v>
      </c>
      <c r="K12" s="162">
        <v>2646769</v>
      </c>
      <c r="M12" s="77">
        <f t="shared" si="8"/>
        <v>0.032910048449455186</v>
      </c>
      <c r="N12" s="18">
        <f t="shared" si="9"/>
        <v>0.038843785785831884</v>
      </c>
      <c r="O12" s="18">
        <f t="shared" si="10"/>
        <v>0.036749381056613524</v>
      </c>
      <c r="P12" s="37">
        <f t="shared" si="11"/>
        <v>0.029995900130548033</v>
      </c>
      <c r="Q12" s="37">
        <f t="shared" si="12"/>
        <v>0.035456544759316956</v>
      </c>
      <c r="R12" s="37">
        <f t="shared" si="13"/>
        <v>0.031092636678058734</v>
      </c>
      <c r="S12" s="19">
        <f t="shared" si="14"/>
        <v>0.03136071842920753</v>
      </c>
      <c r="T12" s="96">
        <f t="shared" si="15"/>
        <v>0.030333010274719876</v>
      </c>
      <c r="U12" s="78">
        <f t="shared" si="16"/>
        <v>0.03956700086633432</v>
      </c>
      <c r="W12" s="146">
        <f t="shared" si="17"/>
        <v>0.39301945292241197</v>
      </c>
      <c r="X12" s="104">
        <f t="shared" si="18"/>
        <v>0.9233990591614446</v>
      </c>
    </row>
    <row r="13" spans="1:24" ht="20.1" customHeight="1">
      <c r="A13" s="24"/>
      <c r="B13" s="144" t="s">
        <v>84</v>
      </c>
      <c r="C13" s="10"/>
      <c r="D13" s="11"/>
      <c r="E13" s="11"/>
      <c r="F13" s="35">
        <v>0</v>
      </c>
      <c r="G13" s="35">
        <v>0</v>
      </c>
      <c r="H13" s="35">
        <v>6760</v>
      </c>
      <c r="I13" s="12">
        <v>5688</v>
      </c>
      <c r="J13" s="10">
        <v>4850</v>
      </c>
      <c r="K13" s="162">
        <v>6984</v>
      </c>
      <c r="M13" s="77">
        <f t="shared" si="8"/>
        <v>0</v>
      </c>
      <c r="N13" s="18">
        <f t="shared" si="9"/>
        <v>0</v>
      </c>
      <c r="O13" s="18">
        <f t="shared" si="10"/>
        <v>0</v>
      </c>
      <c r="P13" s="37">
        <f t="shared" si="11"/>
        <v>0</v>
      </c>
      <c r="Q13" s="37">
        <f t="shared" si="12"/>
        <v>0</v>
      </c>
      <c r="R13" s="37">
        <f t="shared" si="13"/>
        <v>0.00014752001613118284</v>
      </c>
      <c r="S13" s="19">
        <f t="shared" si="14"/>
        <v>6.75887283865197E-05</v>
      </c>
      <c r="T13" s="96">
        <f t="shared" si="15"/>
        <v>7.742806262471107E-05</v>
      </c>
      <c r="U13" s="78">
        <f t="shared" si="16"/>
        <v>0.00010440500627386785</v>
      </c>
      <c r="W13" s="146">
        <f t="shared" si="17"/>
        <v>0.44</v>
      </c>
      <c r="X13" s="104">
        <f t="shared" si="18"/>
        <v>0.0026976943649156776</v>
      </c>
    </row>
    <row r="14" spans="1:27" ht="20.1" customHeight="1">
      <c r="A14" s="24"/>
      <c r="B14" t="s">
        <v>69</v>
      </c>
      <c r="C14" s="10">
        <v>0</v>
      </c>
      <c r="D14" s="11">
        <v>0</v>
      </c>
      <c r="E14" s="11">
        <v>0</v>
      </c>
      <c r="F14" s="35">
        <v>1164</v>
      </c>
      <c r="G14" s="35">
        <v>537</v>
      </c>
      <c r="H14" s="35">
        <v>0</v>
      </c>
      <c r="I14" s="12">
        <v>0</v>
      </c>
      <c r="J14" s="10">
        <v>0</v>
      </c>
      <c r="K14" s="162">
        <v>0</v>
      </c>
      <c r="M14" s="77">
        <f t="shared" si="8"/>
        <v>0</v>
      </c>
      <c r="N14" s="18">
        <f t="shared" si="9"/>
        <v>0</v>
      </c>
      <c r="O14" s="18">
        <f t="shared" si="10"/>
        <v>0</v>
      </c>
      <c r="P14" s="37">
        <f t="shared" si="11"/>
        <v>1.304998234048137E-05</v>
      </c>
      <c r="Q14" s="37">
        <f t="shared" si="12"/>
        <v>1.0884192696422942E-05</v>
      </c>
      <c r="R14" s="37">
        <f t="shared" si="13"/>
        <v>0</v>
      </c>
      <c r="S14" s="19">
        <f t="shared" si="14"/>
        <v>0</v>
      </c>
      <c r="T14" s="96">
        <f t="shared" si="15"/>
        <v>0</v>
      </c>
      <c r="U14" s="78">
        <f t="shared" si="16"/>
        <v>0</v>
      </c>
      <c r="W14" s="146"/>
      <c r="X14" s="104">
        <f t="shared" si="18"/>
        <v>0</v>
      </c>
      <c r="AA14" s="1"/>
    </row>
    <row r="15" spans="1:27" ht="20.1" customHeight="1">
      <c r="A15" s="24"/>
      <c r="B15" s="144" t="s">
        <v>85</v>
      </c>
      <c r="C15" s="10"/>
      <c r="D15" s="11"/>
      <c r="E15" s="11"/>
      <c r="F15" s="35">
        <v>0</v>
      </c>
      <c r="G15" s="35">
        <v>0</v>
      </c>
      <c r="H15" s="35">
        <v>0</v>
      </c>
      <c r="I15" s="12">
        <v>0</v>
      </c>
      <c r="J15" s="10">
        <v>0</v>
      </c>
      <c r="K15" s="162">
        <v>0</v>
      </c>
      <c r="M15" s="77">
        <f t="shared" si="8"/>
        <v>0</v>
      </c>
      <c r="N15" s="18">
        <f t="shared" si="9"/>
        <v>0</v>
      </c>
      <c r="O15" s="18">
        <f t="shared" si="10"/>
        <v>0</v>
      </c>
      <c r="P15" s="37">
        <f t="shared" si="11"/>
        <v>0</v>
      </c>
      <c r="Q15" s="37">
        <f t="shared" si="12"/>
        <v>0</v>
      </c>
      <c r="R15" s="37">
        <f t="shared" si="13"/>
        <v>0</v>
      </c>
      <c r="S15" s="19">
        <f t="shared" si="14"/>
        <v>0</v>
      </c>
      <c r="T15" s="96">
        <f t="shared" si="15"/>
        <v>0</v>
      </c>
      <c r="U15" s="78">
        <f t="shared" si="16"/>
        <v>0</v>
      </c>
      <c r="W15" s="146"/>
      <c r="X15" s="104">
        <f t="shared" si="18"/>
        <v>0</v>
      </c>
      <c r="AA15" s="1"/>
    </row>
    <row r="16" spans="1:24" ht="20.1" customHeight="1">
      <c r="A16" s="24"/>
      <c r="B16" t="s">
        <v>70</v>
      </c>
      <c r="C16" s="10">
        <v>0</v>
      </c>
      <c r="D16" s="11">
        <v>0</v>
      </c>
      <c r="E16" s="11">
        <v>0</v>
      </c>
      <c r="F16" s="35">
        <v>0</v>
      </c>
      <c r="G16" s="35"/>
      <c r="H16" s="35"/>
      <c r="I16" s="12"/>
      <c r="J16" s="10"/>
      <c r="K16" s="162"/>
      <c r="M16" s="77">
        <f t="shared" si="8"/>
        <v>0</v>
      </c>
      <c r="N16" s="18">
        <f t="shared" si="9"/>
        <v>0</v>
      </c>
      <c r="O16" s="18">
        <f t="shared" si="10"/>
        <v>0</v>
      </c>
      <c r="P16" s="37">
        <f t="shared" si="11"/>
        <v>0</v>
      </c>
      <c r="Q16" s="37">
        <f t="shared" si="12"/>
        <v>0</v>
      </c>
      <c r="R16" s="37">
        <f t="shared" si="13"/>
        <v>0</v>
      </c>
      <c r="S16" s="19">
        <f t="shared" si="14"/>
        <v>0</v>
      </c>
      <c r="T16" s="96">
        <f t="shared" si="15"/>
        <v>0</v>
      </c>
      <c r="U16" s="78">
        <f t="shared" si="16"/>
        <v>0</v>
      </c>
      <c r="W16" s="146"/>
      <c r="X16" s="104">
        <f t="shared" si="18"/>
        <v>0</v>
      </c>
    </row>
    <row r="17" spans="1:24" ht="20.1" customHeight="1" thickBot="1">
      <c r="A17" s="24"/>
      <c r="B17" t="s">
        <v>71</v>
      </c>
      <c r="C17" s="10">
        <v>332253</v>
      </c>
      <c r="D17" s="11">
        <v>167925</v>
      </c>
      <c r="E17" s="11">
        <v>139951</v>
      </c>
      <c r="F17" s="35">
        <v>358273</v>
      </c>
      <c r="G17" s="35">
        <v>242963</v>
      </c>
      <c r="H17" s="35">
        <v>216946</v>
      </c>
      <c r="I17" s="12">
        <v>389610</v>
      </c>
      <c r="J17" s="10">
        <v>286935</v>
      </c>
      <c r="K17" s="162">
        <v>347228</v>
      </c>
      <c r="M17" s="77">
        <f t="shared" si="2"/>
        <v>0.004514940015639693</v>
      </c>
      <c r="N17" s="18">
        <f t="shared" si="3"/>
        <v>0.002093594476117208</v>
      </c>
      <c r="O17" s="18">
        <f t="shared" si="4"/>
        <v>0.0017199480944389406</v>
      </c>
      <c r="P17" s="37">
        <f t="shared" si="11"/>
        <v>0.0040167150541849505</v>
      </c>
      <c r="Q17" s="37">
        <f t="shared" si="12"/>
        <v>0.004924499273931112</v>
      </c>
      <c r="R17" s="37">
        <f aca="true" t="shared" si="19" ref="R17">H17/$H$7</f>
        <v>0.0047343013934313</v>
      </c>
      <c r="S17" s="19">
        <f t="shared" si="5"/>
        <v>0.004629614006095629</v>
      </c>
      <c r="T17" s="96">
        <f aca="true" t="shared" si="20" ref="T17">J17/$J$7</f>
        <v>0.0045807878658188595</v>
      </c>
      <c r="U17" s="78">
        <f aca="true" t="shared" si="21" ref="U17">K17/$K$7</f>
        <v>0.005190770549608045</v>
      </c>
      <c r="W17" s="146">
        <f t="shared" si="17"/>
        <v>0.21012772927666545</v>
      </c>
      <c r="X17" s="106">
        <f t="shared" si="7"/>
        <v>0.06099826837891852</v>
      </c>
    </row>
    <row r="18" spans="1:27" ht="20.1" customHeight="1" thickBot="1">
      <c r="A18" s="5" t="s">
        <v>36</v>
      </c>
      <c r="B18" s="6"/>
      <c r="C18" s="13">
        <f>SUM(C19:C28)</f>
        <v>183310795</v>
      </c>
      <c r="D18" s="14">
        <f>SUM(D19:D28)</f>
        <v>187186441</v>
      </c>
      <c r="E18" s="14">
        <f aca="true" t="shared" si="22" ref="E18:G18">SUM(E19:E28)</f>
        <v>182724896</v>
      </c>
      <c r="F18" s="14">
        <f t="shared" si="22"/>
        <v>189095794</v>
      </c>
      <c r="G18" s="14">
        <f t="shared" si="22"/>
        <v>201413430</v>
      </c>
      <c r="H18" s="14">
        <v>209105272</v>
      </c>
      <c r="I18" s="14">
        <v>195690148</v>
      </c>
      <c r="J18" s="13">
        <v>145104206</v>
      </c>
      <c r="K18" s="161">
        <v>139986889</v>
      </c>
      <c r="L18" s="1"/>
      <c r="M18" s="135">
        <f aca="true" t="shared" si="23" ref="M18:U18">C18/C29</f>
        <v>0.7135478966043337</v>
      </c>
      <c r="N18" s="21">
        <f t="shared" si="23"/>
        <v>0.7000361719034013</v>
      </c>
      <c r="O18" s="21">
        <f t="shared" si="23"/>
        <v>0.6918928461786963</v>
      </c>
      <c r="P18" s="21">
        <f t="shared" si="23"/>
        <v>0.6794886597198432</v>
      </c>
      <c r="Q18" s="261">
        <f t="shared" si="23"/>
        <v>0.8032406725659178</v>
      </c>
      <c r="R18" s="261">
        <f t="shared" si="23"/>
        <v>0.8202472493166564</v>
      </c>
      <c r="S18" s="22">
        <f t="shared" si="23"/>
        <v>0.69927750883957</v>
      </c>
      <c r="T18" s="20">
        <f t="shared" si="23"/>
        <v>0.6984794202012897</v>
      </c>
      <c r="U18" s="235">
        <f t="shared" si="23"/>
        <v>0.6766566673385369</v>
      </c>
      <c r="V18" s="1"/>
      <c r="W18" s="64">
        <f t="shared" si="6"/>
        <v>-0.03526649668583694</v>
      </c>
      <c r="X18" s="101">
        <f t="shared" si="7"/>
        <v>-2.1822752862752814</v>
      </c>
      <c r="AA18" s="26"/>
    </row>
    <row r="19" spans="1:27" ht="20.1" customHeight="1">
      <c r="A19" s="24"/>
      <c r="B19" t="s">
        <v>65</v>
      </c>
      <c r="C19" s="10">
        <v>63208159</v>
      </c>
      <c r="D19" s="11">
        <v>65750811</v>
      </c>
      <c r="E19" s="11">
        <v>62925601</v>
      </c>
      <c r="F19" s="35">
        <v>68442945</v>
      </c>
      <c r="G19" s="35">
        <v>75276705</v>
      </c>
      <c r="H19" s="35">
        <v>74756891</v>
      </c>
      <c r="I19" s="12">
        <v>67867170</v>
      </c>
      <c r="J19" s="10">
        <v>51151245</v>
      </c>
      <c r="K19" s="162">
        <v>48863133</v>
      </c>
      <c r="M19" s="77">
        <f aca="true" t="shared" si="24" ref="M19:M28">C19/$C$18</f>
        <v>0.34481416656340397</v>
      </c>
      <c r="N19" s="18">
        <f aca="true" t="shared" si="25" ref="N19:N28">D19/$D$18</f>
        <v>0.35125840658512225</v>
      </c>
      <c r="O19" s="18">
        <f aca="true" t="shared" si="26" ref="O19:O28">E19/$E$18</f>
        <v>0.34437343994985775</v>
      </c>
      <c r="P19" s="37">
        <f>F19/$F$18</f>
        <v>0.36194853175845887</v>
      </c>
      <c r="Q19" s="37">
        <f>G19/$G$18</f>
        <v>0.3737422325810151</v>
      </c>
      <c r="R19" s="37">
        <f>H19/$H$18</f>
        <v>0.35750839892740727</v>
      </c>
      <c r="S19" s="19">
        <f aca="true" t="shared" si="27" ref="S19:S28">I19/$I$18</f>
        <v>0.3468093345199984</v>
      </c>
      <c r="T19" s="96">
        <f>J19/$J$18</f>
        <v>0.3525138685504402</v>
      </c>
      <c r="U19" s="78">
        <f>K19/$K$18</f>
        <v>0.3490550675785073</v>
      </c>
      <c r="W19" s="107">
        <f t="shared" si="6"/>
        <v>-0.04473228364236296</v>
      </c>
      <c r="X19" s="108">
        <f t="shared" si="7"/>
        <v>-0.3458800971932907</v>
      </c>
      <c r="AA19" s="2"/>
    </row>
    <row r="20" spans="1:27" ht="20.1" customHeight="1">
      <c r="A20" s="24"/>
      <c r="B20" t="s">
        <v>66</v>
      </c>
      <c r="C20" s="10">
        <v>56768</v>
      </c>
      <c r="D20" s="11">
        <v>44015</v>
      </c>
      <c r="E20" s="11">
        <v>22043</v>
      </c>
      <c r="F20" s="35">
        <v>50944</v>
      </c>
      <c r="G20" s="35">
        <v>44500</v>
      </c>
      <c r="H20" s="35">
        <v>23703</v>
      </c>
      <c r="I20" s="12">
        <v>293466</v>
      </c>
      <c r="J20" s="10">
        <v>233404</v>
      </c>
      <c r="K20" s="162">
        <v>153357</v>
      </c>
      <c r="M20" s="77">
        <f t="shared" si="24"/>
        <v>0.00030968170750664194</v>
      </c>
      <c r="N20" s="18">
        <f t="shared" si="25"/>
        <v>0.00023513989456105957</v>
      </c>
      <c r="O20" s="18">
        <f t="shared" si="26"/>
        <v>0.000120634902427308</v>
      </c>
      <c r="P20" s="37">
        <f aca="true" t="shared" si="28" ref="P20:P28">F20/$F$18</f>
        <v>0.0002694084248113948</v>
      </c>
      <c r="Q20" s="37">
        <f aca="true" t="shared" si="29" ref="Q20:Q28">G20/$G$18</f>
        <v>0.00022093859381670824</v>
      </c>
      <c r="R20" s="37">
        <f aca="true" t="shared" si="30" ref="R20:R28">H20/$H$18</f>
        <v>0.00011335438735375356</v>
      </c>
      <c r="S20" s="19">
        <f t="shared" si="27"/>
        <v>0.0014996462673225635</v>
      </c>
      <c r="T20" s="96">
        <f aca="true" t="shared" si="31" ref="T20:T28">J20/$J$18</f>
        <v>0.001608526771443138</v>
      </c>
      <c r="U20" s="78">
        <f aca="true" t="shared" si="32" ref="U20:U28">K20/$K$18</f>
        <v>0.0010955097373440451</v>
      </c>
      <c r="W20" s="146">
        <f t="shared" si="6"/>
        <v>-0.3429547051464414</v>
      </c>
      <c r="X20" s="104">
        <f t="shared" si="7"/>
        <v>-0.051301703409909284</v>
      </c>
      <c r="AA20" s="2"/>
    </row>
    <row r="21" spans="1:27" ht="20.1" customHeight="1">
      <c r="A21" s="24"/>
      <c r="B21" t="s">
        <v>73</v>
      </c>
      <c r="C21" s="10">
        <v>0</v>
      </c>
      <c r="D21" s="11">
        <v>0</v>
      </c>
      <c r="E21" s="11">
        <v>0</v>
      </c>
      <c r="F21" s="35">
        <v>194</v>
      </c>
      <c r="G21" s="35">
        <v>2024</v>
      </c>
      <c r="H21" s="35">
        <v>142</v>
      </c>
      <c r="I21" s="12">
        <v>0</v>
      </c>
      <c r="J21" s="10">
        <v>0</v>
      </c>
      <c r="K21" s="162">
        <v>0</v>
      </c>
      <c r="M21" s="77">
        <f t="shared" si="24"/>
        <v>0</v>
      </c>
      <c r="N21" s="18">
        <f t="shared" si="25"/>
        <v>0</v>
      </c>
      <c r="O21" s="18">
        <f t="shared" si="26"/>
        <v>0</v>
      </c>
      <c r="P21" s="37">
        <f t="shared" si="28"/>
        <v>1.0259350348109805E-06</v>
      </c>
      <c r="Q21" s="37">
        <f t="shared" si="29"/>
        <v>1.0048982334494775E-05</v>
      </c>
      <c r="R21" s="37">
        <f t="shared" si="30"/>
        <v>6.790837870410078E-07</v>
      </c>
      <c r="S21" s="19">
        <f t="shared" si="27"/>
        <v>0</v>
      </c>
      <c r="T21" s="96">
        <f t="shared" si="31"/>
        <v>0</v>
      </c>
      <c r="U21" s="78">
        <f t="shared" si="32"/>
        <v>0</v>
      </c>
      <c r="W21" s="146"/>
      <c r="X21" s="104">
        <f t="shared" si="7"/>
        <v>0</v>
      </c>
      <c r="AA21" s="26"/>
    </row>
    <row r="22" spans="1:27" ht="20.1" customHeight="1">
      <c r="A22" s="24"/>
      <c r="B22" t="s">
        <v>67</v>
      </c>
      <c r="C22" s="10">
        <v>90178750</v>
      </c>
      <c r="D22" s="11">
        <v>92438841</v>
      </c>
      <c r="E22" s="11">
        <v>93287385</v>
      </c>
      <c r="F22" s="35">
        <v>95011875</v>
      </c>
      <c r="G22" s="35">
        <v>98720523</v>
      </c>
      <c r="H22" s="35">
        <v>105986244</v>
      </c>
      <c r="I22" s="12">
        <v>101195488</v>
      </c>
      <c r="J22" s="10">
        <v>74192680</v>
      </c>
      <c r="K22" s="162">
        <v>71421906</v>
      </c>
      <c r="M22" s="77">
        <f t="shared" si="24"/>
        <v>0.49194456878548803</v>
      </c>
      <c r="N22" s="18">
        <f t="shared" si="25"/>
        <v>0.49383299616236626</v>
      </c>
      <c r="O22" s="18">
        <f t="shared" si="26"/>
        <v>0.5105346181179383</v>
      </c>
      <c r="P22" s="37">
        <f t="shared" si="28"/>
        <v>0.5024536664205234</v>
      </c>
      <c r="Q22" s="37">
        <f t="shared" si="29"/>
        <v>0.49013873106674166</v>
      </c>
      <c r="R22" s="37">
        <f t="shared" si="30"/>
        <v>0.5068559151392414</v>
      </c>
      <c r="S22" s="19">
        <f t="shared" si="27"/>
        <v>0.5171210152081851</v>
      </c>
      <c r="T22" s="96">
        <f t="shared" si="31"/>
        <v>0.511306198801708</v>
      </c>
      <c r="U22" s="78">
        <f t="shared" si="32"/>
        <v>0.5102042520567766</v>
      </c>
      <c r="W22" s="146">
        <f t="shared" si="6"/>
        <v>-0.0373456518891082</v>
      </c>
      <c r="X22" s="104">
        <f t="shared" si="7"/>
        <v>-0.11019467449314702</v>
      </c>
      <c r="AA22" s="2"/>
    </row>
    <row r="23" spans="1:27" ht="20.1" customHeight="1">
      <c r="A23" s="24"/>
      <c r="B23" t="s">
        <v>68</v>
      </c>
      <c r="C23" s="10">
        <v>4165670</v>
      </c>
      <c r="D23" s="11">
        <v>4672073</v>
      </c>
      <c r="E23" s="11">
        <v>3977355</v>
      </c>
      <c r="F23" s="35">
        <v>3743966</v>
      </c>
      <c r="G23" s="35">
        <v>4230134</v>
      </c>
      <c r="H23" s="35">
        <v>4582037</v>
      </c>
      <c r="I23" s="12">
        <v>3982109</v>
      </c>
      <c r="J23" s="10">
        <v>3002103</v>
      </c>
      <c r="K23" s="162">
        <v>2810273</v>
      </c>
      <c r="M23" s="77">
        <f t="shared" si="24"/>
        <v>0.022724630047019325</v>
      </c>
      <c r="N23" s="18">
        <f t="shared" si="25"/>
        <v>0.024959462742282706</v>
      </c>
      <c r="O23" s="18">
        <f t="shared" si="26"/>
        <v>0.02176690252432816</v>
      </c>
      <c r="P23" s="37">
        <f t="shared" si="28"/>
        <v>0.019799308703820243</v>
      </c>
      <c r="Q23" s="37">
        <f t="shared" si="29"/>
        <v>0.021002243991376346</v>
      </c>
      <c r="R23" s="37">
        <f t="shared" si="30"/>
        <v>0.02191258477691562</v>
      </c>
      <c r="S23" s="19">
        <f t="shared" si="27"/>
        <v>0.020349052012572446</v>
      </c>
      <c r="T23" s="96">
        <f t="shared" si="31"/>
        <v>0.020689290012723682</v>
      </c>
      <c r="U23" s="78">
        <f t="shared" si="32"/>
        <v>0.020075258619398278</v>
      </c>
      <c r="W23" s="146">
        <f t="shared" si="6"/>
        <v>-0.06389854045647335</v>
      </c>
      <c r="X23" s="104">
        <f t="shared" si="7"/>
        <v>-0.06140313933254045</v>
      </c>
      <c r="AA23" s="2"/>
    </row>
    <row r="24" spans="1:27" ht="20.1" customHeight="1">
      <c r="A24" s="24"/>
      <c r="B24" t="s">
        <v>84</v>
      </c>
      <c r="C24" s="10"/>
      <c r="D24" s="11"/>
      <c r="E24" s="11"/>
      <c r="F24" s="35">
        <v>0</v>
      </c>
      <c r="G24" s="35">
        <v>0</v>
      </c>
      <c r="H24" s="35">
        <v>18648</v>
      </c>
      <c r="I24" s="12">
        <v>28237</v>
      </c>
      <c r="J24" s="10">
        <v>23889</v>
      </c>
      <c r="K24" s="162">
        <v>15247</v>
      </c>
      <c r="M24" s="77">
        <f aca="true" t="shared" si="33" ref="M24:M27">C24/$C$18</f>
        <v>0</v>
      </c>
      <c r="N24" s="18">
        <f aca="true" t="shared" si="34" ref="N24:N27">D24/$D$18</f>
        <v>0</v>
      </c>
      <c r="O24" s="18">
        <f aca="true" t="shared" si="35" ref="O24:O27">E24/$E$18</f>
        <v>0</v>
      </c>
      <c r="P24" s="37">
        <f aca="true" t="shared" si="36" ref="P24:P27">F24/$F$18</f>
        <v>0</v>
      </c>
      <c r="Q24" s="37">
        <f t="shared" si="29"/>
        <v>0</v>
      </c>
      <c r="R24" s="37">
        <f aca="true" t="shared" si="37" ref="R24:R27">H24/$H$18</f>
        <v>8.917996099113177E-05</v>
      </c>
      <c r="S24" s="19">
        <f aca="true" t="shared" si="38" ref="S24:S27">I24/$I$18</f>
        <v>0.00014429443836896683</v>
      </c>
      <c r="T24" s="96">
        <f aca="true" t="shared" si="39" ref="T24:T27">J24/$J$18</f>
        <v>0.0001646334083520639</v>
      </c>
      <c r="U24" s="78">
        <f aca="true" t="shared" si="40" ref="U24:U27">K24/$K$18</f>
        <v>0.00010891734296631166</v>
      </c>
      <c r="W24" s="146">
        <f aca="true" t="shared" si="41" ref="W24">(K24-J24)/J24</f>
        <v>-0.3617564569467119</v>
      </c>
      <c r="X24" s="104">
        <f aca="true" t="shared" si="42" ref="X24:X27">(U24-T24)*100</f>
        <v>-0.005571606538575225</v>
      </c>
      <c r="AA24" s="2"/>
    </row>
    <row r="25" spans="1:27" ht="20.1" customHeight="1">
      <c r="A25" s="24"/>
      <c r="B25" t="s">
        <v>69</v>
      </c>
      <c r="C25" s="10">
        <v>0</v>
      </c>
      <c r="D25" s="11">
        <v>0</v>
      </c>
      <c r="E25" s="11">
        <v>266</v>
      </c>
      <c r="F25" s="35">
        <v>221</v>
      </c>
      <c r="G25" s="35">
        <v>39</v>
      </c>
      <c r="H25" s="35">
        <v>1021</v>
      </c>
      <c r="I25" s="12">
        <v>1182</v>
      </c>
      <c r="J25" s="10">
        <v>911</v>
      </c>
      <c r="K25" s="162">
        <v>12196</v>
      </c>
      <c r="M25" s="77">
        <f t="shared" si="33"/>
        <v>0</v>
      </c>
      <c r="N25" s="18">
        <f t="shared" si="34"/>
        <v>0</v>
      </c>
      <c r="O25" s="18">
        <f t="shared" si="35"/>
        <v>1.455740327798572E-06</v>
      </c>
      <c r="P25" s="37">
        <f t="shared" si="36"/>
        <v>1.1687198076970449E-06</v>
      </c>
      <c r="Q25" s="37">
        <f t="shared" si="29"/>
        <v>1.9363157660340723E-07</v>
      </c>
      <c r="R25" s="37">
        <f t="shared" si="37"/>
        <v>4.882708074428655E-06</v>
      </c>
      <c r="S25" s="19">
        <f t="shared" si="38"/>
        <v>6.040160999827135E-06</v>
      </c>
      <c r="T25" s="96">
        <f t="shared" si="39"/>
        <v>6.278246682939018E-06</v>
      </c>
      <c r="U25" s="78">
        <f t="shared" si="40"/>
        <v>8.71224447312348E-05</v>
      </c>
      <c r="W25" s="146"/>
      <c r="X25" s="104">
        <f t="shared" si="42"/>
        <v>0.008084419804829579</v>
      </c>
      <c r="AA25" s="26"/>
    </row>
    <row r="26" spans="1:27" ht="20.1" customHeight="1">
      <c r="A26" s="24"/>
      <c r="B26" t="s">
        <v>85</v>
      </c>
      <c r="C26" s="10"/>
      <c r="D26" s="11"/>
      <c r="E26" s="11"/>
      <c r="F26" s="35">
        <v>0</v>
      </c>
      <c r="G26" s="35">
        <v>0</v>
      </c>
      <c r="H26" s="35">
        <v>11794</v>
      </c>
      <c r="I26" s="12">
        <v>32885</v>
      </c>
      <c r="J26" s="10">
        <v>23121</v>
      </c>
      <c r="K26" s="162">
        <v>16046</v>
      </c>
      <c r="M26" s="77">
        <f t="shared" si="33"/>
        <v>0</v>
      </c>
      <c r="N26" s="18">
        <f t="shared" si="34"/>
        <v>0</v>
      </c>
      <c r="O26" s="18">
        <f t="shared" si="35"/>
        <v>0</v>
      </c>
      <c r="P26" s="37">
        <f t="shared" si="36"/>
        <v>0</v>
      </c>
      <c r="Q26" s="37">
        <f t="shared" si="29"/>
        <v>0</v>
      </c>
      <c r="R26" s="37">
        <f t="shared" si="37"/>
        <v>5.640221256592708E-05</v>
      </c>
      <c r="S26" s="19">
        <f t="shared" si="38"/>
        <v>0.00016804627282513988</v>
      </c>
      <c r="T26" s="96">
        <f t="shared" si="39"/>
        <v>0.00015934066032517348</v>
      </c>
      <c r="U26" s="78">
        <f t="shared" si="40"/>
        <v>0.00011462502034744126</v>
      </c>
      <c r="W26" s="146"/>
      <c r="X26" s="104">
        <f t="shared" si="42"/>
        <v>-0.004471563997773222</v>
      </c>
      <c r="AA26" s="26"/>
    </row>
    <row r="27" spans="1:27" ht="20.1" customHeight="1">
      <c r="A27" s="24"/>
      <c r="B27" t="s">
        <v>70</v>
      </c>
      <c r="C27" s="10">
        <v>0</v>
      </c>
      <c r="D27" s="11">
        <v>24</v>
      </c>
      <c r="E27" s="11">
        <v>29</v>
      </c>
      <c r="F27" s="35">
        <v>22</v>
      </c>
      <c r="G27" s="35"/>
      <c r="H27" s="35"/>
      <c r="I27" s="12"/>
      <c r="J27" s="10"/>
      <c r="K27" s="162"/>
      <c r="M27" s="77">
        <f t="shared" si="33"/>
        <v>0</v>
      </c>
      <c r="N27" s="18">
        <f t="shared" si="34"/>
        <v>1.2821441484642576E-07</v>
      </c>
      <c r="O27" s="18">
        <f t="shared" si="35"/>
        <v>1.5870853197803982E-07</v>
      </c>
      <c r="P27" s="37">
        <f t="shared" si="36"/>
        <v>1.1634314827753387E-07</v>
      </c>
      <c r="Q27" s="37">
        <f t="shared" si="29"/>
        <v>0</v>
      </c>
      <c r="R27" s="37">
        <f t="shared" si="37"/>
        <v>0</v>
      </c>
      <c r="S27" s="19">
        <f t="shared" si="38"/>
        <v>0</v>
      </c>
      <c r="T27" s="96">
        <f t="shared" si="39"/>
        <v>0</v>
      </c>
      <c r="U27" s="78">
        <f t="shared" si="40"/>
        <v>0</v>
      </c>
      <c r="W27" s="146"/>
      <c r="X27" s="104">
        <f t="shared" si="42"/>
        <v>0</v>
      </c>
      <c r="AA27" s="2"/>
    </row>
    <row r="28" spans="1:24" ht="20.1" customHeight="1" thickBot="1">
      <c r="A28" s="24"/>
      <c r="B28" t="s">
        <v>71</v>
      </c>
      <c r="C28" s="32">
        <v>25701448</v>
      </c>
      <c r="D28" s="33">
        <v>24280677</v>
      </c>
      <c r="E28" s="33">
        <v>22512217</v>
      </c>
      <c r="F28" s="35">
        <v>21845627</v>
      </c>
      <c r="G28" s="35">
        <v>23139505</v>
      </c>
      <c r="H28" s="35">
        <v>23724792</v>
      </c>
      <c r="I28" s="12">
        <v>22289611</v>
      </c>
      <c r="J28" s="10">
        <v>16476853</v>
      </c>
      <c r="K28" s="162">
        <v>16694731</v>
      </c>
      <c r="M28" s="77">
        <f t="shared" si="24"/>
        <v>0.140206952896582</v>
      </c>
      <c r="N28" s="18">
        <f t="shared" si="25"/>
        <v>0.12971386640125285</v>
      </c>
      <c r="O28" s="18">
        <f t="shared" si="26"/>
        <v>0.12320279005658867</v>
      </c>
      <c r="P28" s="37">
        <f t="shared" si="28"/>
        <v>0.11552677369439535</v>
      </c>
      <c r="Q28" s="37">
        <f t="shared" si="29"/>
        <v>0.1148856111531391</v>
      </c>
      <c r="R28" s="37">
        <f t="shared" si="30"/>
        <v>0.1134586028036634</v>
      </c>
      <c r="S28" s="19">
        <f t="shared" si="27"/>
        <v>0.1139025711197275</v>
      </c>
      <c r="T28" s="96">
        <f t="shared" si="31"/>
        <v>0.11355186354832471</v>
      </c>
      <c r="U28" s="78">
        <f t="shared" si="32"/>
        <v>0.11925924719992885</v>
      </c>
      <c r="W28" s="109">
        <f t="shared" si="6"/>
        <v>0.013223277527571558</v>
      </c>
      <c r="X28" s="106">
        <f t="shared" si="7"/>
        <v>0.5707383651604142</v>
      </c>
    </row>
    <row r="29" spans="1:27" ht="20.1" customHeight="1" thickBot="1">
      <c r="A29" s="74" t="s">
        <v>21</v>
      </c>
      <c r="B29" s="100"/>
      <c r="C29" s="149">
        <f aca="true" t="shared" si="43" ref="C29:K29">C7+C18</f>
        <v>256900477</v>
      </c>
      <c r="D29" s="84">
        <f t="shared" si="43"/>
        <v>267395384</v>
      </c>
      <c r="E29" s="84">
        <f t="shared" si="43"/>
        <v>264094212</v>
      </c>
      <c r="F29" s="84">
        <f t="shared" si="43"/>
        <v>278291317</v>
      </c>
      <c r="G29" s="84">
        <f t="shared" si="43"/>
        <v>250751035</v>
      </c>
      <c r="H29" s="84">
        <f t="shared" si="43"/>
        <v>254929562</v>
      </c>
      <c r="I29" s="168">
        <f t="shared" si="43"/>
        <v>279846192</v>
      </c>
      <c r="J29" s="174">
        <f t="shared" si="43"/>
        <v>207742994</v>
      </c>
      <c r="K29" s="170">
        <f t="shared" si="43"/>
        <v>206880233</v>
      </c>
      <c r="M29" s="147">
        <f aca="true" t="shared" si="44" ref="M29:U29">M7+M18</f>
        <v>1</v>
      </c>
      <c r="N29" s="150">
        <f t="shared" si="44"/>
        <v>1</v>
      </c>
      <c r="O29" s="150">
        <f t="shared" si="44"/>
        <v>1</v>
      </c>
      <c r="P29" s="150">
        <f t="shared" si="44"/>
        <v>1</v>
      </c>
      <c r="Q29" s="150">
        <f>Q7+Q18</f>
        <v>1</v>
      </c>
      <c r="R29" s="150">
        <f t="shared" si="44"/>
        <v>1</v>
      </c>
      <c r="S29" s="151">
        <f t="shared" si="44"/>
        <v>1</v>
      </c>
      <c r="T29" s="238">
        <f t="shared" si="44"/>
        <v>1</v>
      </c>
      <c r="U29" s="178">
        <f t="shared" si="44"/>
        <v>1</v>
      </c>
      <c r="W29" s="241">
        <f t="shared" si="6"/>
        <v>-0.004153020919685022</v>
      </c>
      <c r="X29" s="240">
        <f t="shared" si="7"/>
        <v>0</v>
      </c>
      <c r="AA29" s="1"/>
    </row>
    <row r="30" spans="1:24" ht="20.1" customHeight="1">
      <c r="A30" s="24"/>
      <c r="B30" t="s">
        <v>65</v>
      </c>
      <c r="C30" s="10">
        <f>C8+C19</f>
        <v>100580778</v>
      </c>
      <c r="D30" s="10">
        <f aca="true" t="shared" si="45" ref="D30:K30">D8+D19</f>
        <v>104624503</v>
      </c>
      <c r="E30" s="10">
        <f t="shared" si="45"/>
        <v>102371922</v>
      </c>
      <c r="F30" s="10">
        <f t="shared" si="45"/>
        <v>111954663</v>
      </c>
      <c r="G30" s="10">
        <f aca="true" t="shared" si="46" ref="G30:H30">G8+G19</f>
        <v>99501528</v>
      </c>
      <c r="H30" s="10">
        <f t="shared" si="46"/>
        <v>96545462</v>
      </c>
      <c r="I30" s="10">
        <f t="shared" si="45"/>
        <v>109144831</v>
      </c>
      <c r="J30" s="10">
        <f t="shared" si="45"/>
        <v>81883948</v>
      </c>
      <c r="K30" s="162">
        <f t="shared" si="45"/>
        <v>81879336</v>
      </c>
      <c r="L30" s="2"/>
      <c r="M30" s="77">
        <f aca="true" t="shared" si="47" ref="M30:M39">C30/$C$29</f>
        <v>0.39151650932901927</v>
      </c>
      <c r="N30" s="18">
        <f aca="true" t="shared" si="48" ref="N30:N39">D30/$D$29</f>
        <v>0.3912726593664758</v>
      </c>
      <c r="O30" s="18">
        <f aca="true" t="shared" si="49" ref="O30:O39">E30/$E$29</f>
        <v>0.38763409930392567</v>
      </c>
      <c r="P30" s="37">
        <f>F30/$F$29</f>
        <v>0.40229305106202795</v>
      </c>
      <c r="Q30" s="37">
        <f>G30/$G$29</f>
        <v>0.396814027108602</v>
      </c>
      <c r="R30" s="37">
        <f>H30/$H$29</f>
        <v>0.37871426617835713</v>
      </c>
      <c r="S30" s="19">
        <f aca="true" t="shared" si="50" ref="S30:S39">I30/$I$29</f>
        <v>0.39001720988220556</v>
      </c>
      <c r="T30" s="96">
        <f>J30/$J$29</f>
        <v>0.39415985311158075</v>
      </c>
      <c r="U30" s="78">
        <f>K30/$K$29</f>
        <v>0.39578134079151</v>
      </c>
      <c r="W30" s="107">
        <f t="shared" si="6"/>
        <v>-5.632361546612286E-05</v>
      </c>
      <c r="X30" s="108">
        <f t="shared" si="7"/>
        <v>0.16214876799292566</v>
      </c>
    </row>
    <row r="31" spans="1:24" ht="20.1" customHeight="1">
      <c r="A31" s="24"/>
      <c r="B31" t="s">
        <v>66</v>
      </c>
      <c r="C31" s="10">
        <f aca="true" t="shared" si="51" ref="C31:K39">C9+C20</f>
        <v>6052924</v>
      </c>
      <c r="D31" s="10">
        <f t="shared" si="51"/>
        <v>7299396</v>
      </c>
      <c r="E31" s="10">
        <f t="shared" si="51"/>
        <v>7855706</v>
      </c>
      <c r="F31" s="10">
        <f t="shared" si="51"/>
        <v>8941635</v>
      </c>
      <c r="G31" s="10">
        <f aca="true" t="shared" si="52" ref="G31:H31">G9+G20</f>
        <v>4754888</v>
      </c>
      <c r="H31" s="10">
        <f t="shared" si="52"/>
        <v>4894401</v>
      </c>
      <c r="I31" s="10">
        <f t="shared" si="51"/>
        <v>8909945</v>
      </c>
      <c r="J31" s="10">
        <f t="shared" si="51"/>
        <v>6751904</v>
      </c>
      <c r="K31" s="162">
        <f t="shared" si="51"/>
        <v>6598157</v>
      </c>
      <c r="L31" s="2"/>
      <c r="M31" s="77">
        <f aca="true" t="shared" si="53" ref="M31:M38">C31/$C$29</f>
        <v>0.023561357575836654</v>
      </c>
      <c r="N31" s="18">
        <f aca="true" t="shared" si="54" ref="N31:N38">D31/$D$29</f>
        <v>0.027298137652219157</v>
      </c>
      <c r="O31" s="18">
        <f aca="true" t="shared" si="55" ref="O31:O38">E31/$E$29</f>
        <v>0.02974584691011706</v>
      </c>
      <c r="P31" s="37">
        <f aca="true" t="shared" si="56" ref="P31:P38">F31/$F$29</f>
        <v>0.032130485048514824</v>
      </c>
      <c r="Q31" s="37">
        <f aca="true" t="shared" si="57" ref="Q31:Q39">G31/$G$29</f>
        <v>0.018962585737682</v>
      </c>
      <c r="R31" s="37">
        <f aca="true" t="shared" si="58" ref="R31:R38">H31/$H$29</f>
        <v>0.01919903271163193</v>
      </c>
      <c r="S31" s="19">
        <f aca="true" t="shared" si="59" ref="S31:S38">I31/$I$29</f>
        <v>0.03183872160747501</v>
      </c>
      <c r="T31" s="96">
        <f aca="true" t="shared" si="60" ref="T31:T38">J31/$J$29</f>
        <v>0.03250123563733755</v>
      </c>
      <c r="U31" s="78">
        <f aca="true" t="shared" si="61" ref="U31:U38">K31/$K$29</f>
        <v>0.031893607737767775</v>
      </c>
      <c r="W31" s="146">
        <f aca="true" t="shared" si="62" ref="W31:W37">(K31-J31)/J31</f>
        <v>-0.022770910249908766</v>
      </c>
      <c r="X31" s="104">
        <f aca="true" t="shared" si="63" ref="X31:X38">(U31-T31)*100</f>
        <v>-0.06076278995697723</v>
      </c>
    </row>
    <row r="32" spans="1:27" ht="20.1" customHeight="1">
      <c r="A32" s="24"/>
      <c r="B32" t="s">
        <v>73</v>
      </c>
      <c r="C32" s="10">
        <f t="shared" si="51"/>
        <v>34002</v>
      </c>
      <c r="D32" s="10">
        <f t="shared" si="51"/>
        <v>46873</v>
      </c>
      <c r="E32" s="10">
        <f t="shared" si="51"/>
        <v>70780</v>
      </c>
      <c r="F32" s="10">
        <f t="shared" si="51"/>
        <v>44134</v>
      </c>
      <c r="G32" s="10">
        <f aca="true" t="shared" si="64" ref="G32:H32">G10+G21</f>
        <v>39497</v>
      </c>
      <c r="H32" s="10">
        <f t="shared" si="64"/>
        <v>27136</v>
      </c>
      <c r="I32" s="10">
        <f t="shared" si="51"/>
        <v>15529</v>
      </c>
      <c r="J32" s="10">
        <f t="shared" si="51"/>
        <v>12711</v>
      </c>
      <c r="K32" s="162">
        <f t="shared" si="51"/>
        <v>11723</v>
      </c>
      <c r="L32" s="2"/>
      <c r="M32" s="77">
        <f t="shared" si="53"/>
        <v>0.00013235475619611248</v>
      </c>
      <c r="N32" s="18">
        <f t="shared" si="54"/>
        <v>0.00017529472386105215</v>
      </c>
      <c r="O32" s="18">
        <f t="shared" si="55"/>
        <v>0.0002680104174339118</v>
      </c>
      <c r="P32" s="37">
        <f t="shared" si="56"/>
        <v>0.0001585892095943475</v>
      </c>
      <c r="Q32" s="37">
        <f t="shared" si="57"/>
        <v>0.00015751480347827877</v>
      </c>
      <c r="R32" s="37">
        <f t="shared" si="58"/>
        <v>0.00010644508933020487</v>
      </c>
      <c r="S32" s="19">
        <f t="shared" si="59"/>
        <v>5.549119639262413E-05</v>
      </c>
      <c r="T32" s="96">
        <f t="shared" si="60"/>
        <v>6.118617891874612E-05</v>
      </c>
      <c r="U32" s="78">
        <f t="shared" si="61"/>
        <v>5.6665636102604354E-05</v>
      </c>
      <c r="W32" s="146">
        <f t="shared" si="62"/>
        <v>-0.07772795216741404</v>
      </c>
      <c r="X32" s="104">
        <f t="shared" si="63"/>
        <v>-0.00045205428161417644</v>
      </c>
      <c r="AA32" s="1"/>
    </row>
    <row r="33" spans="1:24" ht="20.1" customHeight="1">
      <c r="A33" s="24"/>
      <c r="B33" t="s">
        <v>67</v>
      </c>
      <c r="C33" s="10">
        <f t="shared" si="51"/>
        <v>117611562</v>
      </c>
      <c r="D33" s="10">
        <f t="shared" si="51"/>
        <v>123188294</v>
      </c>
      <c r="E33" s="10">
        <f t="shared" si="51"/>
        <v>124175714</v>
      </c>
      <c r="F33" s="10">
        <f t="shared" si="51"/>
        <v>128726112</v>
      </c>
      <c r="G33" s="10">
        <f aca="true" t="shared" si="65" ref="G33:H33">G11+G22</f>
        <v>117092603</v>
      </c>
      <c r="H33" s="10">
        <f t="shared" si="65"/>
        <v>123475767</v>
      </c>
      <c r="I33" s="10">
        <f t="shared" si="51"/>
        <v>132407371</v>
      </c>
      <c r="J33" s="10">
        <f t="shared" si="51"/>
        <v>97375746</v>
      </c>
      <c r="K33" s="162">
        <f t="shared" si="51"/>
        <v>95841543</v>
      </c>
      <c r="L33" s="2"/>
      <c r="M33" s="77">
        <f t="shared" si="53"/>
        <v>0.4578098233737417</v>
      </c>
      <c r="N33" s="18">
        <f t="shared" si="54"/>
        <v>0.4606971599779</v>
      </c>
      <c r="O33" s="18">
        <f t="shared" si="55"/>
        <v>0.4701947576192999</v>
      </c>
      <c r="P33" s="37">
        <f t="shared" si="56"/>
        <v>0.4625588515936342</v>
      </c>
      <c r="Q33" s="37">
        <f t="shared" si="57"/>
        <v>0.4669675760261568</v>
      </c>
      <c r="R33" s="37">
        <f t="shared" si="58"/>
        <v>0.4843524855701121</v>
      </c>
      <c r="S33" s="19">
        <f t="shared" si="59"/>
        <v>0.4731433722707222</v>
      </c>
      <c r="T33" s="96">
        <f t="shared" si="60"/>
        <v>0.468731792707291</v>
      </c>
      <c r="U33" s="78">
        <f t="shared" si="61"/>
        <v>0.4632706644331747</v>
      </c>
      <c r="W33" s="146">
        <f t="shared" si="62"/>
        <v>-0.01575549418640654</v>
      </c>
      <c r="X33" s="104">
        <f t="shared" si="63"/>
        <v>-0.5461128274116267</v>
      </c>
    </row>
    <row r="34" spans="1:24" ht="20.1" customHeight="1">
      <c r="A34" s="24"/>
      <c r="B34" t="s">
        <v>68</v>
      </c>
      <c r="C34" s="10">
        <f t="shared" si="51"/>
        <v>6587510</v>
      </c>
      <c r="D34" s="10">
        <f t="shared" si="51"/>
        <v>7787692</v>
      </c>
      <c r="E34" s="10">
        <f t="shared" si="51"/>
        <v>6967627</v>
      </c>
      <c r="F34" s="10">
        <f t="shared" si="51"/>
        <v>6419466</v>
      </c>
      <c r="G34" s="10">
        <f aca="true" t="shared" si="66" ref="G34:H34">G12+G23</f>
        <v>5979475</v>
      </c>
      <c r="H34" s="10">
        <f t="shared" si="66"/>
        <v>6006835</v>
      </c>
      <c r="I34" s="10">
        <f t="shared" si="51"/>
        <v>6621303</v>
      </c>
      <c r="J34" s="10">
        <f t="shared" si="51"/>
        <v>4902126</v>
      </c>
      <c r="K34" s="162">
        <f t="shared" si="51"/>
        <v>5457042</v>
      </c>
      <c r="L34" s="2"/>
      <c r="M34" s="77">
        <f t="shared" si="53"/>
        <v>0.025642264572362003</v>
      </c>
      <c r="N34" s="18">
        <f t="shared" si="54"/>
        <v>0.029124257432955537</v>
      </c>
      <c r="O34" s="18">
        <f t="shared" si="55"/>
        <v>0.026383111342099388</v>
      </c>
      <c r="P34" s="37">
        <f t="shared" si="56"/>
        <v>0.023067431888289924</v>
      </c>
      <c r="Q34" s="37">
        <f t="shared" si="57"/>
        <v>0.023846262489006276</v>
      </c>
      <c r="R34" s="37">
        <f t="shared" si="58"/>
        <v>0.023562724357561952</v>
      </c>
      <c r="S34" s="19">
        <f t="shared" si="59"/>
        <v>0.023660507769210595</v>
      </c>
      <c r="T34" s="96">
        <f t="shared" si="60"/>
        <v>0.023597070137537347</v>
      </c>
      <c r="U34" s="78">
        <f t="shared" si="61"/>
        <v>0.026377783516900816</v>
      </c>
      <c r="W34" s="146">
        <f t="shared" si="62"/>
        <v>0.11319904873926129</v>
      </c>
      <c r="X34" s="104">
        <f t="shared" si="63"/>
        <v>0.27807133793634686</v>
      </c>
    </row>
    <row r="35" spans="1:24" ht="20.1" customHeight="1">
      <c r="A35" s="24"/>
      <c r="B35" t="s">
        <v>84</v>
      </c>
      <c r="C35" s="10">
        <f t="shared" si="51"/>
        <v>0</v>
      </c>
      <c r="D35" s="10">
        <f t="shared" si="51"/>
        <v>0</v>
      </c>
      <c r="E35" s="10">
        <f t="shared" si="51"/>
        <v>0</v>
      </c>
      <c r="F35" s="10">
        <f t="shared" si="51"/>
        <v>0</v>
      </c>
      <c r="G35" s="10">
        <f aca="true" t="shared" si="67" ref="G35:H35">G13+G24</f>
        <v>0</v>
      </c>
      <c r="H35" s="10">
        <f t="shared" si="67"/>
        <v>25408</v>
      </c>
      <c r="I35" s="10">
        <f t="shared" si="51"/>
        <v>33925</v>
      </c>
      <c r="J35" s="10">
        <f t="shared" si="51"/>
        <v>28739</v>
      </c>
      <c r="K35" s="162">
        <f t="shared" si="51"/>
        <v>22231</v>
      </c>
      <c r="L35" s="2"/>
      <c r="M35" s="77">
        <f t="shared" si="53"/>
        <v>0</v>
      </c>
      <c r="N35" s="18">
        <f t="shared" si="54"/>
        <v>0</v>
      </c>
      <c r="O35" s="18">
        <f t="shared" si="55"/>
        <v>0</v>
      </c>
      <c r="P35" s="37">
        <f t="shared" si="56"/>
        <v>0</v>
      </c>
      <c r="Q35" s="37">
        <f t="shared" si="57"/>
        <v>0</v>
      </c>
      <c r="R35" s="37">
        <f t="shared" si="58"/>
        <v>9.96667463775739E-05</v>
      </c>
      <c r="S35" s="19">
        <f t="shared" si="59"/>
        <v>0.00012122730617681587</v>
      </c>
      <c r="T35" s="96">
        <f t="shared" si="60"/>
        <v>0.0001383392019468055</v>
      </c>
      <c r="U35" s="78">
        <f t="shared" si="61"/>
        <v>0.00010745830898208627</v>
      </c>
      <c r="W35" s="146">
        <f t="shared" si="62"/>
        <v>-0.2264518598420265</v>
      </c>
      <c r="X35" s="104">
        <f t="shared" si="63"/>
        <v>-0.003088089296471922</v>
      </c>
    </row>
    <row r="36" spans="1:27" ht="20.1" customHeight="1">
      <c r="A36" s="24"/>
      <c r="B36" t="s">
        <v>69</v>
      </c>
      <c r="C36" s="10">
        <f t="shared" si="51"/>
        <v>0</v>
      </c>
      <c r="D36" s="10">
        <f t="shared" si="51"/>
        <v>0</v>
      </c>
      <c r="E36" s="10">
        <f t="shared" si="51"/>
        <v>266</v>
      </c>
      <c r="F36" s="10">
        <f t="shared" si="51"/>
        <v>1385</v>
      </c>
      <c r="G36" s="10">
        <f aca="true" t="shared" si="68" ref="G36:H36">G14+G25</f>
        <v>576</v>
      </c>
      <c r="H36" s="10">
        <f t="shared" si="68"/>
        <v>1021</v>
      </c>
      <c r="I36" s="10">
        <f t="shared" si="51"/>
        <v>1182</v>
      </c>
      <c r="J36" s="10">
        <f t="shared" si="51"/>
        <v>911</v>
      </c>
      <c r="K36" s="162">
        <f t="shared" si="51"/>
        <v>12196</v>
      </c>
      <c r="L36" s="2"/>
      <c r="M36" s="77">
        <f t="shared" si="53"/>
        <v>0</v>
      </c>
      <c r="N36" s="18">
        <f t="shared" si="54"/>
        <v>0</v>
      </c>
      <c r="O36" s="18">
        <f t="shared" si="55"/>
        <v>1.0072163186976623E-06</v>
      </c>
      <c r="P36" s="37">
        <f t="shared" si="56"/>
        <v>4.97679918630016E-06</v>
      </c>
      <c r="Q36" s="37">
        <f t="shared" si="57"/>
        <v>2.2970991924320474E-06</v>
      </c>
      <c r="R36" s="37">
        <f t="shared" si="58"/>
        <v>4.005027867266331E-06</v>
      </c>
      <c r="S36" s="19">
        <f t="shared" si="59"/>
        <v>4.223748736949045E-06</v>
      </c>
      <c r="T36" s="96">
        <f t="shared" si="60"/>
        <v>4.3852261029799155E-06</v>
      </c>
      <c r="U36" s="78">
        <f t="shared" si="61"/>
        <v>5.895198310222321E-05</v>
      </c>
      <c r="W36" s="146">
        <f t="shared" si="62"/>
        <v>12.387486278814489</v>
      </c>
      <c r="X36" s="104">
        <f t="shared" si="63"/>
        <v>0.00545667569992433</v>
      </c>
      <c r="AA36" s="1"/>
    </row>
    <row r="37" spans="1:27" ht="20.1" customHeight="1">
      <c r="A37" s="24"/>
      <c r="B37" t="s">
        <v>85</v>
      </c>
      <c r="C37" s="10">
        <f t="shared" si="51"/>
        <v>0</v>
      </c>
      <c r="D37" s="10">
        <f t="shared" si="51"/>
        <v>0</v>
      </c>
      <c r="E37" s="10">
        <f t="shared" si="51"/>
        <v>0</v>
      </c>
      <c r="F37" s="10">
        <f t="shared" si="51"/>
        <v>0</v>
      </c>
      <c r="G37" s="10">
        <f aca="true" t="shared" si="69" ref="G37:H37">G15+G26</f>
        <v>0</v>
      </c>
      <c r="H37" s="10">
        <f t="shared" si="69"/>
        <v>11794</v>
      </c>
      <c r="I37" s="10">
        <f t="shared" si="51"/>
        <v>32885</v>
      </c>
      <c r="J37" s="10">
        <f t="shared" si="51"/>
        <v>23121</v>
      </c>
      <c r="K37" s="162">
        <f t="shared" si="51"/>
        <v>16046</v>
      </c>
      <c r="L37" s="2"/>
      <c r="M37" s="77">
        <f t="shared" si="53"/>
        <v>0</v>
      </c>
      <c r="N37" s="18">
        <f t="shared" si="54"/>
        <v>0</v>
      </c>
      <c r="O37" s="18">
        <f t="shared" si="55"/>
        <v>0</v>
      </c>
      <c r="P37" s="37">
        <f t="shared" si="56"/>
        <v>0</v>
      </c>
      <c r="Q37" s="37">
        <f t="shared" si="57"/>
        <v>0</v>
      </c>
      <c r="R37" s="37">
        <f t="shared" si="58"/>
        <v>4.6263759712575036E-05</v>
      </c>
      <c r="S37" s="19">
        <f t="shared" si="59"/>
        <v>0.00011751097903093853</v>
      </c>
      <c r="T37" s="96">
        <f t="shared" si="60"/>
        <v>0.00011129617203841781</v>
      </c>
      <c r="U37" s="78">
        <f t="shared" si="61"/>
        <v>7.756178426191158E-05</v>
      </c>
      <c r="W37" s="146">
        <f t="shared" si="62"/>
        <v>-0.30599887548116433</v>
      </c>
      <c r="X37" s="104">
        <f t="shared" si="63"/>
        <v>-0.003373438777650623</v>
      </c>
      <c r="AA37" s="1"/>
    </row>
    <row r="38" spans="1:24" ht="20.1" customHeight="1">
      <c r="A38" s="24"/>
      <c r="B38" t="s">
        <v>70</v>
      </c>
      <c r="C38" s="10">
        <f t="shared" si="51"/>
        <v>0</v>
      </c>
      <c r="D38" s="10">
        <f t="shared" si="51"/>
        <v>24</v>
      </c>
      <c r="E38" s="10">
        <f t="shared" si="51"/>
        <v>29</v>
      </c>
      <c r="F38" s="10">
        <f t="shared" si="51"/>
        <v>22</v>
      </c>
      <c r="G38" s="10">
        <f aca="true" t="shared" si="70" ref="G38:H38">G16+G27</f>
        <v>0</v>
      </c>
      <c r="H38" s="10">
        <f t="shared" si="70"/>
        <v>0</v>
      </c>
      <c r="I38" s="10">
        <f t="shared" si="51"/>
        <v>0</v>
      </c>
      <c r="J38" s="10">
        <f t="shared" si="51"/>
        <v>0</v>
      </c>
      <c r="K38" s="162">
        <f t="shared" si="51"/>
        <v>0</v>
      </c>
      <c r="L38" s="2"/>
      <c r="M38" s="77">
        <f t="shared" si="53"/>
        <v>0</v>
      </c>
      <c r="N38" s="18">
        <f t="shared" si="54"/>
        <v>8.975472815192651E-08</v>
      </c>
      <c r="O38" s="18">
        <f t="shared" si="55"/>
        <v>1.098092979031286E-07</v>
      </c>
      <c r="P38" s="37">
        <f t="shared" si="56"/>
        <v>7.905384989068847E-08</v>
      </c>
      <c r="Q38" s="37">
        <f t="shared" si="57"/>
        <v>0</v>
      </c>
      <c r="R38" s="37">
        <f t="shared" si="58"/>
        <v>0</v>
      </c>
      <c r="S38" s="19">
        <f t="shared" si="59"/>
        <v>0</v>
      </c>
      <c r="T38" s="96">
        <f t="shared" si="60"/>
        <v>0</v>
      </c>
      <c r="U38" s="78">
        <f t="shared" si="61"/>
        <v>0</v>
      </c>
      <c r="W38" s="146"/>
      <c r="X38" s="104">
        <f t="shared" si="63"/>
        <v>0</v>
      </c>
    </row>
    <row r="39" spans="1:24" ht="20.1" customHeight="1" thickBot="1">
      <c r="A39" s="31"/>
      <c r="B39" s="25" t="s">
        <v>71</v>
      </c>
      <c r="C39" s="32">
        <f t="shared" si="51"/>
        <v>26033701</v>
      </c>
      <c r="D39" s="32">
        <f t="shared" si="51"/>
        <v>24448602</v>
      </c>
      <c r="E39" s="32">
        <f t="shared" si="51"/>
        <v>22652168</v>
      </c>
      <c r="F39" s="32">
        <f t="shared" si="51"/>
        <v>22203900</v>
      </c>
      <c r="G39" s="32">
        <f aca="true" t="shared" si="71" ref="G39:H39">G17+G28</f>
        <v>23382468</v>
      </c>
      <c r="H39" s="32">
        <f t="shared" si="71"/>
        <v>23941738</v>
      </c>
      <c r="I39" s="32">
        <f t="shared" si="51"/>
        <v>22679221</v>
      </c>
      <c r="J39" s="32">
        <f t="shared" si="51"/>
        <v>16763788</v>
      </c>
      <c r="K39" s="163">
        <f t="shared" si="51"/>
        <v>17041959</v>
      </c>
      <c r="L39" s="2"/>
      <c r="M39" s="148">
        <f t="shared" si="47"/>
        <v>0.10133769039284422</v>
      </c>
      <c r="N39" s="80">
        <f t="shared" si="48"/>
        <v>0.09143240109186028</v>
      </c>
      <c r="O39" s="80">
        <f t="shared" si="49"/>
        <v>0.08577305738150748</v>
      </c>
      <c r="P39" s="80">
        <f aca="true" t="shared" si="72" ref="P39">F39/$F$29</f>
        <v>0.07978653534490263</v>
      </c>
      <c r="Q39" s="80">
        <f t="shared" si="57"/>
        <v>0.09324973673588227</v>
      </c>
      <c r="R39" s="80">
        <f aca="true" t="shared" si="73" ref="R39">H39/$H$29</f>
        <v>0.09391511055904925</v>
      </c>
      <c r="S39" s="94">
        <f t="shared" si="50"/>
        <v>0.08104173524004929</v>
      </c>
      <c r="T39" s="236">
        <f aca="true" t="shared" si="74" ref="T39">J39/$J$29</f>
        <v>0.08069484162724641</v>
      </c>
      <c r="U39" s="237">
        <f aca="true" t="shared" si="75" ref="U39">K39/$K$29</f>
        <v>0.08237596580819782</v>
      </c>
      <c r="W39" s="109">
        <f t="shared" si="6"/>
        <v>0.016593564652571363</v>
      </c>
      <c r="X39" s="106">
        <f t="shared" si="7"/>
        <v>0.16811241809514127</v>
      </c>
    </row>
    <row r="40" ht="20.1" customHeight="1"/>
    <row r="41" ht="19.5" customHeight="1"/>
    <row r="42" spans="1:23" ht="15">
      <c r="A42" s="1" t="s">
        <v>23</v>
      </c>
      <c r="M42" s="1" t="s">
        <v>25</v>
      </c>
      <c r="W42" s="1" t="str">
        <f>W3</f>
        <v>VARIAÇÃO (JAN-SET)</v>
      </c>
    </row>
    <row r="43" ht="15.75" thickBot="1"/>
    <row r="44" spans="1:24" ht="24" customHeight="1">
      <c r="A44" s="470" t="s">
        <v>79</v>
      </c>
      <c r="B44" s="496"/>
      <c r="C44" s="472">
        <v>2016</v>
      </c>
      <c r="D44" s="461">
        <v>2017</v>
      </c>
      <c r="E44" s="461">
        <v>2018</v>
      </c>
      <c r="F44" s="461">
        <v>2019</v>
      </c>
      <c r="G44" s="461">
        <v>2020</v>
      </c>
      <c r="H44" s="461">
        <v>2021</v>
      </c>
      <c r="I44" s="463">
        <v>2022</v>
      </c>
      <c r="J44" s="467" t="str">
        <f>J5</f>
        <v>janeiro - setembro</v>
      </c>
      <c r="K44" s="468"/>
      <c r="M44" s="494">
        <v>2016</v>
      </c>
      <c r="N44" s="461">
        <v>2017</v>
      </c>
      <c r="O44" s="461">
        <v>2018</v>
      </c>
      <c r="P44" s="461">
        <v>2019</v>
      </c>
      <c r="Q44" s="461">
        <v>2020</v>
      </c>
      <c r="R44" s="461">
        <v>2021</v>
      </c>
      <c r="S44" s="463">
        <v>2022</v>
      </c>
      <c r="T44" s="467" t="str">
        <f>J5</f>
        <v>janeiro - setembro</v>
      </c>
      <c r="U44" s="468"/>
      <c r="W44" s="498" t="s">
        <v>88</v>
      </c>
      <c r="X44" s="499"/>
    </row>
    <row r="45" spans="1:24" ht="20.25" customHeight="1" thickBot="1">
      <c r="A45" s="471"/>
      <c r="B45" s="497"/>
      <c r="C45" s="488"/>
      <c r="D45" s="469"/>
      <c r="E45" s="469"/>
      <c r="F45" s="469"/>
      <c r="G45" s="469"/>
      <c r="H45" s="469"/>
      <c r="I45" s="489"/>
      <c r="J45" s="167">
        <v>2022</v>
      </c>
      <c r="K45" s="169">
        <v>2023</v>
      </c>
      <c r="M45" s="495"/>
      <c r="N45" s="469"/>
      <c r="O45" s="469"/>
      <c r="P45" s="469"/>
      <c r="Q45" s="469"/>
      <c r="R45" s="469"/>
      <c r="S45" s="489"/>
      <c r="T45" s="167">
        <v>2022</v>
      </c>
      <c r="U45" s="169">
        <v>2023</v>
      </c>
      <c r="W45" s="131" t="s">
        <v>1</v>
      </c>
      <c r="X45" s="38" t="s">
        <v>38</v>
      </c>
    </row>
    <row r="46" spans="1:24" ht="19.5" customHeight="1" thickBot="1">
      <c r="A46" s="5" t="s">
        <v>37</v>
      </c>
      <c r="B46" s="6"/>
      <c r="C46" s="13">
        <f>SUM(C47:C56)</f>
        <v>461075038</v>
      </c>
      <c r="D46" s="14">
        <f aca="true" t="shared" si="76" ref="D46">SUM(D47:D56)</f>
        <v>517832642</v>
      </c>
      <c r="E46" s="14">
        <v>536653330</v>
      </c>
      <c r="F46" s="36">
        <v>588503011</v>
      </c>
      <c r="G46" s="36">
        <v>321477612</v>
      </c>
      <c r="H46" s="36">
        <v>309683341</v>
      </c>
      <c r="I46" s="15">
        <v>588534780</v>
      </c>
      <c r="J46" s="181">
        <v>438211435</v>
      </c>
      <c r="K46" s="180">
        <v>481752980</v>
      </c>
      <c r="L46" s="1"/>
      <c r="M46" s="135">
        <f aca="true" t="shared" si="77" ref="M46:U46">C46/C68</f>
        <v>0.5443402539761137</v>
      </c>
      <c r="N46" s="21">
        <f t="shared" si="77"/>
        <v>0.5570919537421638</v>
      </c>
      <c r="O46" s="21">
        <f t="shared" si="77"/>
        <v>0.5499667547082842</v>
      </c>
      <c r="P46" s="21">
        <f t="shared" si="77"/>
        <v>0.5594202061763277</v>
      </c>
      <c r="Q46" s="261">
        <f t="shared" si="77"/>
        <v>0.39398917859528787</v>
      </c>
      <c r="R46" s="261">
        <f t="shared" si="77"/>
        <v>0.3652728128545523</v>
      </c>
      <c r="S46" s="22">
        <f t="shared" si="77"/>
        <v>0.5234576930591848</v>
      </c>
      <c r="T46" s="20">
        <f t="shared" si="77"/>
        <v>0.5322963525926101</v>
      </c>
      <c r="U46" s="235">
        <f t="shared" si="77"/>
        <v>0.5537074675055751</v>
      </c>
      <c r="V46" s="1"/>
      <c r="W46" s="64">
        <f>(K46-J46)/J46</f>
        <v>0.09936195526253211</v>
      </c>
      <c r="X46" s="101">
        <f>(U46-T46)*100</f>
        <v>2.141111491296499</v>
      </c>
    </row>
    <row r="47" spans="1:24" ht="19.5" customHeight="1">
      <c r="A47" s="24"/>
      <c r="B47" s="144" t="s">
        <v>65</v>
      </c>
      <c r="C47" s="10">
        <v>149734407</v>
      </c>
      <c r="D47" s="11">
        <v>155971662</v>
      </c>
      <c r="E47" s="11">
        <v>154979387</v>
      </c>
      <c r="F47" s="35">
        <v>171201937</v>
      </c>
      <c r="G47" s="35">
        <v>96446319</v>
      </c>
      <c r="H47" s="35">
        <v>86726994</v>
      </c>
      <c r="I47" s="12">
        <v>171656918</v>
      </c>
      <c r="J47" s="10">
        <v>128496094</v>
      </c>
      <c r="K47" s="162">
        <v>138461879</v>
      </c>
      <c r="M47" s="77">
        <f aca="true" t="shared" si="78" ref="M47">C47/$C$46</f>
        <v>0.32475062551532013</v>
      </c>
      <c r="N47" s="18">
        <f aca="true" t="shared" si="79" ref="N47">D47/$D$46</f>
        <v>0.30120090807253513</v>
      </c>
      <c r="O47" s="18">
        <f aca="true" t="shared" si="80" ref="O47">E47/$E$46</f>
        <v>0.28878864312646674</v>
      </c>
      <c r="P47" s="37">
        <f>F47/$F$46</f>
        <v>0.29091089391214686</v>
      </c>
      <c r="Q47" s="37">
        <f>G47/$G$46</f>
        <v>0.3000094420260905</v>
      </c>
      <c r="R47" s="37">
        <f>H47/$H$46</f>
        <v>0.28005056300396863</v>
      </c>
      <c r="S47" s="19">
        <f>I47/$I$46</f>
        <v>0.2916682647030648</v>
      </c>
      <c r="T47" s="96">
        <f>J47/$J$46</f>
        <v>0.2932285279136999</v>
      </c>
      <c r="U47" s="78">
        <f>K47/$K$46</f>
        <v>0.2874126051072896</v>
      </c>
      <c r="W47" s="107">
        <f aca="true" t="shared" si="81" ref="W47:W69">(K47-J47)/J47</f>
        <v>0.07755710457626828</v>
      </c>
      <c r="X47" s="108">
        <f aca="true" t="shared" si="82" ref="X47:X69">(U47-T47)*100</f>
        <v>-0.5815922806410301</v>
      </c>
    </row>
    <row r="48" spans="1:24" ht="19.5" customHeight="1">
      <c r="A48" s="24"/>
      <c r="B48" s="144" t="s">
        <v>66</v>
      </c>
      <c r="C48" s="10">
        <v>28920922</v>
      </c>
      <c r="D48" s="11">
        <v>35940507</v>
      </c>
      <c r="E48" s="11">
        <v>36501243</v>
      </c>
      <c r="F48" s="35">
        <v>40006323</v>
      </c>
      <c r="G48" s="35">
        <v>19477281</v>
      </c>
      <c r="H48" s="35">
        <v>21314644</v>
      </c>
      <c r="I48" s="12">
        <v>41123426</v>
      </c>
      <c r="J48" s="10">
        <v>31005253</v>
      </c>
      <c r="K48" s="162">
        <v>31370097</v>
      </c>
      <c r="M48" s="77">
        <f aca="true" t="shared" si="83" ref="M48:M56">C48/$C$46</f>
        <v>0.06272497883522378</v>
      </c>
      <c r="N48" s="18">
        <f aca="true" t="shared" si="84" ref="N48:N56">D48/$D$46</f>
        <v>0.06940564206456494</v>
      </c>
      <c r="O48" s="18">
        <f aca="true" t="shared" si="85" ref="O48:O56">E48/$E$46</f>
        <v>0.06801642878094132</v>
      </c>
      <c r="P48" s="37">
        <f aca="true" t="shared" si="86" ref="P48:P56">F48/$F$46</f>
        <v>0.06797981021714772</v>
      </c>
      <c r="Q48" s="37">
        <f aca="true" t="shared" si="87" ref="Q48:Q56">G48/$G$46</f>
        <v>0.06058674157378026</v>
      </c>
      <c r="R48" s="37">
        <f aca="true" t="shared" si="88" ref="R48:R56">H48/$H$46</f>
        <v>0.06882722180396524</v>
      </c>
      <c r="S48" s="19">
        <f aca="true" t="shared" si="89" ref="S48:S56">I48/$I$46</f>
        <v>0.0698742494028985</v>
      </c>
      <c r="T48" s="96">
        <f aca="true" t="shared" si="90" ref="T48:T56">J48/$J$46</f>
        <v>0.0707540938542601</v>
      </c>
      <c r="U48" s="78">
        <f aca="true" t="shared" si="91" ref="U48:U56">K48/$K$46</f>
        <v>0.06511656035838118</v>
      </c>
      <c r="W48" s="146">
        <f aca="true" t="shared" si="92" ref="W48:W56">(K48-J48)/J48</f>
        <v>0.011767167324840084</v>
      </c>
      <c r="X48" s="104">
        <f aca="true" t="shared" si="93" ref="X48:X56">(U48-T48)*100</f>
        <v>-0.5637533495878921</v>
      </c>
    </row>
    <row r="49" spans="1:24" ht="19.5" customHeight="1">
      <c r="A49" s="24"/>
      <c r="B49" s="144" t="s">
        <v>73</v>
      </c>
      <c r="C49" s="10">
        <v>40804</v>
      </c>
      <c r="D49" s="11">
        <v>80734</v>
      </c>
      <c r="E49" s="11">
        <v>122357</v>
      </c>
      <c r="F49" s="35">
        <v>61080</v>
      </c>
      <c r="G49" s="35">
        <v>51146</v>
      </c>
      <c r="H49" s="35">
        <v>36639</v>
      </c>
      <c r="I49" s="12">
        <v>24443</v>
      </c>
      <c r="J49" s="10">
        <v>18808</v>
      </c>
      <c r="K49" s="162">
        <v>22638</v>
      </c>
      <c r="M49" s="77">
        <f t="shared" si="83"/>
        <v>8.849752564570629E-05</v>
      </c>
      <c r="N49" s="18">
        <f t="shared" si="84"/>
        <v>0.0001559075142273476</v>
      </c>
      <c r="O49" s="18">
        <f t="shared" si="85"/>
        <v>0.00022800007595219805</v>
      </c>
      <c r="P49" s="37">
        <f t="shared" si="86"/>
        <v>0.00010378876379274803</v>
      </c>
      <c r="Q49" s="37">
        <f t="shared" si="87"/>
        <v>0.00015909661541221103</v>
      </c>
      <c r="R49" s="37">
        <f t="shared" si="88"/>
        <v>0.00011831117515617347</v>
      </c>
      <c r="S49" s="19">
        <f t="shared" si="89"/>
        <v>4.1531955001877715E-05</v>
      </c>
      <c r="T49" s="96">
        <f t="shared" si="90"/>
        <v>4.291992060864409E-05</v>
      </c>
      <c r="U49" s="78">
        <f t="shared" si="91"/>
        <v>4.699088732154807E-05</v>
      </c>
      <c r="W49" s="146">
        <f t="shared" si="92"/>
        <v>0.20363675031901318</v>
      </c>
      <c r="X49" s="104">
        <f t="shared" si="93"/>
        <v>0.0004070966712903975</v>
      </c>
    </row>
    <row r="50" spans="1:24" ht="19.5" customHeight="1">
      <c r="A50" s="24"/>
      <c r="B50" s="144" t="s">
        <v>67</v>
      </c>
      <c r="C50" s="10">
        <v>272862364</v>
      </c>
      <c r="D50" s="11">
        <v>314109867</v>
      </c>
      <c r="E50" s="11">
        <v>332752759</v>
      </c>
      <c r="F50" s="35">
        <v>365328398</v>
      </c>
      <c r="G50" s="35">
        <v>197751280</v>
      </c>
      <c r="H50" s="35">
        <v>195313268</v>
      </c>
      <c r="I50" s="12">
        <v>362714777</v>
      </c>
      <c r="J50" s="10">
        <v>269312829</v>
      </c>
      <c r="K50" s="162">
        <v>301144499</v>
      </c>
      <c r="M50" s="77">
        <f t="shared" si="83"/>
        <v>0.5917960017605638</v>
      </c>
      <c r="N50" s="18">
        <f t="shared" si="84"/>
        <v>0.606585683333574</v>
      </c>
      <c r="O50" s="18">
        <f t="shared" si="85"/>
        <v>0.6200516057545008</v>
      </c>
      <c r="P50" s="37">
        <f t="shared" si="86"/>
        <v>0.6207757499476922</v>
      </c>
      <c r="Q50" s="37">
        <f t="shared" si="87"/>
        <v>0.6151323532912145</v>
      </c>
      <c r="R50" s="37">
        <f t="shared" si="88"/>
        <v>0.630687034598997</v>
      </c>
      <c r="S50" s="19">
        <f t="shared" si="89"/>
        <v>0.6163013458609872</v>
      </c>
      <c r="T50" s="96">
        <f t="shared" si="90"/>
        <v>0.6145728009128744</v>
      </c>
      <c r="U50" s="78">
        <f t="shared" si="91"/>
        <v>0.6251014762793995</v>
      </c>
      <c r="W50" s="146">
        <f t="shared" si="92"/>
        <v>0.11819589181174878</v>
      </c>
      <c r="X50" s="104">
        <f t="shared" si="93"/>
        <v>1.052867536652513</v>
      </c>
    </row>
    <row r="51" spans="1:24" ht="19.5" customHeight="1">
      <c r="A51" s="24"/>
      <c r="B51" t="s">
        <v>68</v>
      </c>
      <c r="C51" s="10">
        <v>8895198</v>
      </c>
      <c r="D51" s="11">
        <v>11142081</v>
      </c>
      <c r="E51" s="11">
        <v>11921986</v>
      </c>
      <c r="F51" s="35">
        <v>11148224</v>
      </c>
      <c r="G51" s="35">
        <v>7267502</v>
      </c>
      <c r="H51" s="35">
        <v>5597136</v>
      </c>
      <c r="I51" s="12">
        <v>11910578</v>
      </c>
      <c r="J51" s="10">
        <v>8567034</v>
      </c>
      <c r="K51" s="162">
        <v>9801396</v>
      </c>
      <c r="M51" s="77">
        <f t="shared" si="83"/>
        <v>0.01929230009628064</v>
      </c>
      <c r="N51" s="18">
        <f t="shared" si="84"/>
        <v>0.02151676062166819</v>
      </c>
      <c r="O51" s="18">
        <f t="shared" si="85"/>
        <v>0.02221543281954479</v>
      </c>
      <c r="P51" s="37">
        <f t="shared" si="86"/>
        <v>0.018943359322931314</v>
      </c>
      <c r="Q51" s="37">
        <f t="shared" si="87"/>
        <v>0.022606557124730663</v>
      </c>
      <c r="R51" s="37">
        <f t="shared" si="88"/>
        <v>0.018073739394331836</v>
      </c>
      <c r="S51" s="19">
        <f t="shared" si="89"/>
        <v>0.02023767907140509</v>
      </c>
      <c r="T51" s="96">
        <f t="shared" si="90"/>
        <v>0.01955000101720303</v>
      </c>
      <c r="U51" s="78">
        <f t="shared" si="91"/>
        <v>0.020345273214500924</v>
      </c>
      <c r="W51" s="146">
        <f t="shared" si="92"/>
        <v>0.14408277123681312</v>
      </c>
      <c r="X51" s="104">
        <f t="shared" si="93"/>
        <v>0.0795272197297893</v>
      </c>
    </row>
    <row r="52" spans="1:24" ht="19.5" customHeight="1">
      <c r="A52" s="24"/>
      <c r="B52" s="144" t="s">
        <v>84</v>
      </c>
      <c r="C52" s="10"/>
      <c r="D52" s="11"/>
      <c r="E52" s="11"/>
      <c r="F52" s="35">
        <v>0</v>
      </c>
      <c r="G52" s="35">
        <v>0</v>
      </c>
      <c r="H52" s="35">
        <v>39775</v>
      </c>
      <c r="I52" s="12">
        <v>43756</v>
      </c>
      <c r="J52" s="10">
        <v>35721</v>
      </c>
      <c r="K52" s="162">
        <v>55974</v>
      </c>
      <c r="M52" s="77">
        <f t="shared" si="83"/>
        <v>0</v>
      </c>
      <c r="N52" s="18">
        <f t="shared" si="84"/>
        <v>0</v>
      </c>
      <c r="O52" s="18">
        <f t="shared" si="85"/>
        <v>0</v>
      </c>
      <c r="P52" s="37">
        <f t="shared" si="86"/>
        <v>0</v>
      </c>
      <c r="Q52" s="37">
        <f t="shared" si="87"/>
        <v>0</v>
      </c>
      <c r="R52" s="37">
        <f t="shared" si="88"/>
        <v>0.00012843764818463386</v>
      </c>
      <c r="S52" s="19">
        <f t="shared" si="89"/>
        <v>7.434734783218758E-05</v>
      </c>
      <c r="T52" s="96">
        <f t="shared" si="90"/>
        <v>8.151544470764439E-05</v>
      </c>
      <c r="U52" s="78">
        <f t="shared" si="91"/>
        <v>0.00011618817594029206</v>
      </c>
      <c r="W52" s="146">
        <f t="shared" si="92"/>
        <v>0.5669774082472495</v>
      </c>
      <c r="X52" s="104">
        <f t="shared" si="93"/>
        <v>0.003467273123264767</v>
      </c>
    </row>
    <row r="53" spans="1:24" ht="19.5" customHeight="1">
      <c r="A53" s="24"/>
      <c r="B53" t="s">
        <v>69</v>
      </c>
      <c r="C53" s="10"/>
      <c r="D53" s="11"/>
      <c r="E53" s="11">
        <v>0</v>
      </c>
      <c r="F53" s="35">
        <v>4200</v>
      </c>
      <c r="G53" s="35">
        <v>1939</v>
      </c>
      <c r="H53" s="35">
        <v>0</v>
      </c>
      <c r="I53" s="12">
        <v>0</v>
      </c>
      <c r="J53" s="10">
        <v>0</v>
      </c>
      <c r="K53" s="162">
        <v>0</v>
      </c>
      <c r="M53" s="77">
        <f t="shared" si="83"/>
        <v>0</v>
      </c>
      <c r="N53" s="18">
        <f t="shared" si="84"/>
        <v>0</v>
      </c>
      <c r="O53" s="18">
        <f t="shared" si="85"/>
        <v>0</v>
      </c>
      <c r="P53" s="37">
        <f t="shared" si="86"/>
        <v>7.13675193073906E-06</v>
      </c>
      <c r="Q53" s="37">
        <f t="shared" si="87"/>
        <v>6.031524210774591E-06</v>
      </c>
      <c r="R53" s="37">
        <f t="shared" si="88"/>
        <v>0</v>
      </c>
      <c r="S53" s="19">
        <f t="shared" si="89"/>
        <v>0</v>
      </c>
      <c r="T53" s="96">
        <f t="shared" si="90"/>
        <v>0</v>
      </c>
      <c r="U53" s="78">
        <f t="shared" si="91"/>
        <v>0</v>
      </c>
      <c r="W53" s="146"/>
      <c r="X53" s="104">
        <f t="shared" si="93"/>
        <v>0</v>
      </c>
    </row>
    <row r="54" spans="1:24" ht="19.5" customHeight="1">
      <c r="A54" s="24"/>
      <c r="B54" s="144" t="s">
        <v>85</v>
      </c>
      <c r="C54" s="10"/>
      <c r="D54" s="11"/>
      <c r="E54" s="11"/>
      <c r="F54" s="35">
        <v>0</v>
      </c>
      <c r="G54" s="35">
        <v>0</v>
      </c>
      <c r="H54" s="35">
        <v>0</v>
      </c>
      <c r="I54" s="12">
        <v>0</v>
      </c>
      <c r="J54" s="10">
        <v>0</v>
      </c>
      <c r="K54" s="162">
        <v>0</v>
      </c>
      <c r="M54" s="77">
        <f t="shared" si="83"/>
        <v>0</v>
      </c>
      <c r="N54" s="18">
        <f t="shared" si="84"/>
        <v>0</v>
      </c>
      <c r="O54" s="18">
        <f t="shared" si="85"/>
        <v>0</v>
      </c>
      <c r="P54" s="37">
        <f t="shared" si="86"/>
        <v>0</v>
      </c>
      <c r="Q54" s="37">
        <f t="shared" si="87"/>
        <v>0</v>
      </c>
      <c r="R54" s="37">
        <f t="shared" si="88"/>
        <v>0</v>
      </c>
      <c r="S54" s="19">
        <f t="shared" si="89"/>
        <v>0</v>
      </c>
      <c r="T54" s="96">
        <f t="shared" si="90"/>
        <v>0</v>
      </c>
      <c r="U54" s="78">
        <f t="shared" si="91"/>
        <v>0</v>
      </c>
      <c r="W54" s="146"/>
      <c r="X54" s="104">
        <f t="shared" si="93"/>
        <v>0</v>
      </c>
    </row>
    <row r="55" spans="1:24" ht="19.5" customHeight="1">
      <c r="A55" s="24"/>
      <c r="B55" t="s">
        <v>70</v>
      </c>
      <c r="C55" s="10"/>
      <c r="D55" s="11"/>
      <c r="E55" s="11">
        <v>0</v>
      </c>
      <c r="F55" s="35">
        <v>0</v>
      </c>
      <c r="G55" s="35"/>
      <c r="H55" s="35"/>
      <c r="I55" s="12"/>
      <c r="J55" s="10"/>
      <c r="K55" s="162"/>
      <c r="M55" s="77">
        <f t="shared" si="83"/>
        <v>0</v>
      </c>
      <c r="N55" s="18">
        <f t="shared" si="84"/>
        <v>0</v>
      </c>
      <c r="O55" s="18">
        <f t="shared" si="85"/>
        <v>0</v>
      </c>
      <c r="P55" s="37">
        <f t="shared" si="86"/>
        <v>0</v>
      </c>
      <c r="Q55" s="37">
        <f t="shared" si="87"/>
        <v>0</v>
      </c>
      <c r="R55" s="37">
        <f t="shared" si="88"/>
        <v>0</v>
      </c>
      <c r="S55" s="19">
        <f t="shared" si="89"/>
        <v>0</v>
      </c>
      <c r="T55" s="96">
        <f t="shared" si="90"/>
        <v>0</v>
      </c>
      <c r="U55" s="78">
        <f t="shared" si="91"/>
        <v>0</v>
      </c>
      <c r="W55" s="146"/>
      <c r="X55" s="104">
        <f t="shared" si="93"/>
        <v>0</v>
      </c>
    </row>
    <row r="56" spans="1:24" ht="19.5" customHeight="1" thickBot="1">
      <c r="A56" s="24"/>
      <c r="B56" t="s">
        <v>71</v>
      </c>
      <c r="C56" s="10">
        <v>621343</v>
      </c>
      <c r="D56" s="11">
        <v>587791</v>
      </c>
      <c r="E56" s="11">
        <v>375598</v>
      </c>
      <c r="F56" s="35">
        <v>752849</v>
      </c>
      <c r="G56" s="35">
        <v>482145</v>
      </c>
      <c r="H56" s="35">
        <v>654885</v>
      </c>
      <c r="I56" s="12">
        <v>1060882</v>
      </c>
      <c r="J56" s="10">
        <v>775696</v>
      </c>
      <c r="K56" s="162">
        <v>896497</v>
      </c>
      <c r="M56" s="77">
        <f t="shared" si="83"/>
        <v>0.0013475962669659857</v>
      </c>
      <c r="N56" s="18">
        <f t="shared" si="84"/>
        <v>0.0011350983934303625</v>
      </c>
      <c r="O56" s="18">
        <f t="shared" si="85"/>
        <v>0.0006998894425941604</v>
      </c>
      <c r="P56" s="37">
        <f t="shared" si="86"/>
        <v>0.0012792610843583262</v>
      </c>
      <c r="Q56" s="37">
        <f t="shared" si="87"/>
        <v>0.00149977784456107</v>
      </c>
      <c r="R56" s="37">
        <f t="shared" si="88"/>
        <v>0.0021146923753964536</v>
      </c>
      <c r="S56" s="19">
        <f t="shared" si="89"/>
        <v>0.0018025816588103764</v>
      </c>
      <c r="T56" s="96">
        <f t="shared" si="90"/>
        <v>0.0017701409366462561</v>
      </c>
      <c r="U56" s="78">
        <f t="shared" si="91"/>
        <v>0.0018609059771669705</v>
      </c>
      <c r="W56" s="146">
        <f t="shared" si="92"/>
        <v>0.15573240032177554</v>
      </c>
      <c r="X56" s="104">
        <f t="shared" si="93"/>
        <v>0.009076504052071442</v>
      </c>
    </row>
    <row r="57" spans="1:24" ht="19.5" customHeight="1" thickBot="1">
      <c r="A57" s="5" t="s">
        <v>36</v>
      </c>
      <c r="B57" s="6"/>
      <c r="C57" s="13">
        <f>SUM(C58:C67)</f>
        <v>385959578</v>
      </c>
      <c r="D57" s="14">
        <f aca="true" t="shared" si="94" ref="D57">SUM(D58:D67)</f>
        <v>411695488</v>
      </c>
      <c r="E57" s="14">
        <v>439138980</v>
      </c>
      <c r="F57" s="36">
        <v>463484394</v>
      </c>
      <c r="G57" s="36">
        <v>494477824</v>
      </c>
      <c r="H57" s="36">
        <v>538130485</v>
      </c>
      <c r="I57" s="15">
        <v>535786799</v>
      </c>
      <c r="J57" s="13">
        <v>385035677</v>
      </c>
      <c r="K57" s="161">
        <v>388296655</v>
      </c>
      <c r="L57" s="1"/>
      <c r="M57" s="135">
        <f aca="true" t="shared" si="95" ref="M57:R57">C57/C68</f>
        <v>0.4556597460238862</v>
      </c>
      <c r="N57" s="21">
        <f t="shared" si="95"/>
        <v>0.4429080462578362</v>
      </c>
      <c r="O57" s="21">
        <f t="shared" si="95"/>
        <v>0.4500332452917158</v>
      </c>
      <c r="P57" s="21">
        <f t="shared" si="95"/>
        <v>0.44057979382367224</v>
      </c>
      <c r="Q57" s="261">
        <f t="shared" si="95"/>
        <v>0.6060108214047121</v>
      </c>
      <c r="R57" s="261">
        <f t="shared" si="95"/>
        <v>0.6347271871454476</v>
      </c>
      <c r="S57" s="22">
        <f aca="true" t="shared" si="96" ref="S57">I57/I68</f>
        <v>0.4765423069408152</v>
      </c>
      <c r="T57" s="20">
        <f>J57/J68</f>
        <v>0.4677036474073899</v>
      </c>
      <c r="U57" s="235">
        <f>K57/K68</f>
        <v>0.44629253249442485</v>
      </c>
      <c r="V57" s="1"/>
      <c r="W57" s="64">
        <f t="shared" si="81"/>
        <v>0.008469287899261345</v>
      </c>
      <c r="X57" s="101">
        <f t="shared" si="82"/>
        <v>-2.1411114912965044</v>
      </c>
    </row>
    <row r="58" spans="1:24" ht="19.5" customHeight="1">
      <c r="A58" s="24"/>
      <c r="B58" t="s">
        <v>65</v>
      </c>
      <c r="C58" s="10">
        <v>74160711</v>
      </c>
      <c r="D58" s="11">
        <v>78077748</v>
      </c>
      <c r="E58" s="11">
        <v>83385164</v>
      </c>
      <c r="F58" s="35">
        <v>89167914</v>
      </c>
      <c r="G58" s="35">
        <v>100995629</v>
      </c>
      <c r="H58" s="35">
        <v>100148773</v>
      </c>
      <c r="I58" s="12">
        <v>93868733</v>
      </c>
      <c r="J58" s="10">
        <v>70324784</v>
      </c>
      <c r="K58" s="162">
        <v>68784523</v>
      </c>
      <c r="M58" s="77">
        <f aca="true" t="shared" si="97" ref="M58">C58/$C$57</f>
        <v>0.19214631590254252</v>
      </c>
      <c r="N58" s="18">
        <f aca="true" t="shared" si="98" ref="N58">D58/$D$57</f>
        <v>0.18964926815034708</v>
      </c>
      <c r="O58" s="18">
        <f aca="true" t="shared" si="99" ref="O58">E58/$E$57</f>
        <v>0.18988331211226114</v>
      </c>
      <c r="P58" s="37">
        <f>F58/$F$57</f>
        <v>0.1923860115989148</v>
      </c>
      <c r="Q58" s="37">
        <f>G58/$G$57</f>
        <v>0.20424703413999815</v>
      </c>
      <c r="R58" s="37">
        <f>H58/$H$57</f>
        <v>0.18610499830724142</v>
      </c>
      <c r="S58" s="19">
        <f>I58/$I$57</f>
        <v>0.17519792046985466</v>
      </c>
      <c r="T58" s="96">
        <f>J58/$J$57</f>
        <v>0.18264485137568173</v>
      </c>
      <c r="U58" s="78">
        <f>K58/$K$57</f>
        <v>0.17714425842787648</v>
      </c>
      <c r="W58" s="107">
        <f t="shared" si="81"/>
        <v>-0.021902107797444496</v>
      </c>
      <c r="X58" s="108">
        <f t="shared" si="82"/>
        <v>-0.550059294780525</v>
      </c>
    </row>
    <row r="59" spans="1:24" ht="19.5" customHeight="1">
      <c r="A59" s="24"/>
      <c r="B59" t="s">
        <v>66</v>
      </c>
      <c r="C59" s="10">
        <v>205712</v>
      </c>
      <c r="D59" s="11">
        <v>156591</v>
      </c>
      <c r="E59" s="11">
        <v>30322</v>
      </c>
      <c r="F59" s="35">
        <v>58813</v>
      </c>
      <c r="G59" s="35">
        <v>38687</v>
      </c>
      <c r="H59" s="35">
        <v>25946</v>
      </c>
      <c r="I59" s="12">
        <v>67555</v>
      </c>
      <c r="J59" s="10">
        <v>52915</v>
      </c>
      <c r="K59" s="162">
        <v>37566</v>
      </c>
      <c r="M59" s="77">
        <f aca="true" t="shared" si="100" ref="M59:M67">C59/$C$57</f>
        <v>0.0005329884571487432</v>
      </c>
      <c r="N59" s="18">
        <f aca="true" t="shared" si="101" ref="N59:N67">D59/$D$57</f>
        <v>0.00038035636669401634</v>
      </c>
      <c r="O59" s="18">
        <f aca="true" t="shared" si="102" ref="O59:O67">E59/$E$57</f>
        <v>6.904875536214071E-05</v>
      </c>
      <c r="P59" s="37">
        <f aca="true" t="shared" si="103" ref="P59:P67">F59/$F$57</f>
        <v>0.00012689316136931246</v>
      </c>
      <c r="Q59" s="37">
        <f aca="true" t="shared" si="104" ref="Q59:Q67">G59/$G$57</f>
        <v>7.82380889946644E-05</v>
      </c>
      <c r="R59" s="37">
        <f aca="true" t="shared" si="105" ref="R59:R67">H59/$H$57</f>
        <v>4.8215071851950555E-05</v>
      </c>
      <c r="S59" s="19">
        <f aca="true" t="shared" si="106" ref="S59:S67">I59/$I$57</f>
        <v>0.0001260855999552165</v>
      </c>
      <c r="T59" s="96">
        <f aca="true" t="shared" si="107" ref="T59:T67">J59/$J$57</f>
        <v>0.0001374288232516178</v>
      </c>
      <c r="U59" s="78">
        <f aca="true" t="shared" si="108" ref="U59:U67">K59/$K$57</f>
        <v>9.674561837263316E-05</v>
      </c>
      <c r="W59" s="146">
        <f t="shared" si="81"/>
        <v>-0.2900689785505055</v>
      </c>
      <c r="X59" s="104">
        <f t="shared" si="82"/>
        <v>-0.004068320487898463</v>
      </c>
    </row>
    <row r="60" spans="1:24" ht="19.5" customHeight="1">
      <c r="A60" s="24"/>
      <c r="B60" t="s">
        <v>73</v>
      </c>
      <c r="C60" s="10">
        <v>0</v>
      </c>
      <c r="D60" s="11">
        <v>0</v>
      </c>
      <c r="E60" s="11">
        <v>0</v>
      </c>
      <c r="F60" s="35">
        <v>236</v>
      </c>
      <c r="G60" s="35">
        <v>2490</v>
      </c>
      <c r="H60" s="35">
        <v>172</v>
      </c>
      <c r="I60" s="12">
        <v>0</v>
      </c>
      <c r="J60" s="10">
        <v>0</v>
      </c>
      <c r="K60" s="162">
        <v>0</v>
      </c>
      <c r="M60" s="77">
        <f t="shared" si="100"/>
        <v>0</v>
      </c>
      <c r="N60" s="18">
        <f t="shared" si="101"/>
        <v>0</v>
      </c>
      <c r="O60" s="18">
        <f t="shared" si="102"/>
        <v>0</v>
      </c>
      <c r="P60" s="37">
        <f t="shared" si="103"/>
        <v>5.091865077985776E-07</v>
      </c>
      <c r="Q60" s="37">
        <f t="shared" si="104"/>
        <v>5.035615105764582E-06</v>
      </c>
      <c r="R60" s="37">
        <f t="shared" si="105"/>
        <v>3.1962508126630293E-07</v>
      </c>
      <c r="S60" s="19">
        <f t="shared" si="106"/>
        <v>0</v>
      </c>
      <c r="T60" s="96">
        <f t="shared" si="107"/>
        <v>0</v>
      </c>
      <c r="U60" s="78">
        <f t="shared" si="108"/>
        <v>0</v>
      </c>
      <c r="W60" s="146"/>
      <c r="X60" s="104">
        <f t="shared" si="82"/>
        <v>0</v>
      </c>
    </row>
    <row r="61" spans="1:24" ht="19.5" customHeight="1">
      <c r="A61" s="24"/>
      <c r="B61" t="s">
        <v>67</v>
      </c>
      <c r="C61" s="10">
        <v>286634780</v>
      </c>
      <c r="D61" s="11">
        <v>308871201</v>
      </c>
      <c r="E61" s="11">
        <v>328989772</v>
      </c>
      <c r="F61" s="35">
        <v>348232246</v>
      </c>
      <c r="G61" s="35">
        <v>367482454</v>
      </c>
      <c r="H61" s="35">
        <v>411779829</v>
      </c>
      <c r="I61" s="12">
        <v>415624317</v>
      </c>
      <c r="J61" s="10">
        <v>295245233</v>
      </c>
      <c r="K61" s="162">
        <v>299302679</v>
      </c>
      <c r="M61" s="77">
        <f t="shared" si="100"/>
        <v>0.7426549212363374</v>
      </c>
      <c r="N61" s="18">
        <f t="shared" si="101"/>
        <v>0.7502418899475527</v>
      </c>
      <c r="O61" s="18">
        <f t="shared" si="102"/>
        <v>0.7491700509027917</v>
      </c>
      <c r="P61" s="37">
        <f t="shared" si="103"/>
        <v>0.7513354289982846</v>
      </c>
      <c r="Q61" s="37">
        <f t="shared" si="104"/>
        <v>0.7431727696649951</v>
      </c>
      <c r="R61" s="37">
        <f t="shared" si="105"/>
        <v>0.7652044262090076</v>
      </c>
      <c r="S61" s="19">
        <f t="shared" si="106"/>
        <v>0.7757270574335297</v>
      </c>
      <c r="T61" s="96">
        <f t="shared" si="107"/>
        <v>0.7667996776309121</v>
      </c>
      <c r="U61" s="78">
        <f t="shared" si="108"/>
        <v>0.7708093158824662</v>
      </c>
      <c r="W61" s="146">
        <f t="shared" si="81"/>
        <v>0.013742630012251544</v>
      </c>
      <c r="X61" s="104">
        <f t="shared" si="82"/>
        <v>0.4009638251554093</v>
      </c>
    </row>
    <row r="62" spans="1:24" ht="19.5" customHeight="1">
      <c r="A62" s="24"/>
      <c r="B62" t="s">
        <v>68</v>
      </c>
      <c r="C62" s="10">
        <v>4178738</v>
      </c>
      <c r="D62" s="11">
        <v>4672832</v>
      </c>
      <c r="E62" s="11">
        <v>4330356</v>
      </c>
      <c r="F62" s="35">
        <v>3983828</v>
      </c>
      <c r="G62" s="35">
        <v>4454727</v>
      </c>
      <c r="H62" s="35">
        <v>4722581</v>
      </c>
      <c r="I62" s="12">
        <v>4332378</v>
      </c>
      <c r="J62" s="10">
        <v>3254022</v>
      </c>
      <c r="K62" s="162">
        <v>3223685</v>
      </c>
      <c r="M62" s="77">
        <f t="shared" si="100"/>
        <v>0.01082687990709742</v>
      </c>
      <c r="N62" s="18">
        <f t="shared" si="101"/>
        <v>0.01135021426321777</v>
      </c>
      <c r="O62" s="18">
        <f t="shared" si="102"/>
        <v>0.009861014843182447</v>
      </c>
      <c r="P62" s="37">
        <f t="shared" si="103"/>
        <v>0.008595387571992338</v>
      </c>
      <c r="Q62" s="37">
        <f t="shared" si="104"/>
        <v>0.009008952037452745</v>
      </c>
      <c r="R62" s="37">
        <f t="shared" si="105"/>
        <v>0.008775903115765687</v>
      </c>
      <c r="S62" s="19">
        <f t="shared" si="106"/>
        <v>0.008086011092632388</v>
      </c>
      <c r="T62" s="96">
        <f t="shared" si="107"/>
        <v>0.008451222040912329</v>
      </c>
      <c r="U62" s="78">
        <f t="shared" si="108"/>
        <v>0.008302118904423733</v>
      </c>
      <c r="W62" s="146">
        <f t="shared" si="81"/>
        <v>-0.009322924061361601</v>
      </c>
      <c r="X62" s="104">
        <f t="shared" si="82"/>
        <v>-0.014910313648859586</v>
      </c>
    </row>
    <row r="63" spans="1:24" ht="19.5" customHeight="1">
      <c r="A63" s="24"/>
      <c r="B63" t="s">
        <v>84</v>
      </c>
      <c r="C63" s="10"/>
      <c r="D63" s="11"/>
      <c r="E63" s="11"/>
      <c r="F63" s="35">
        <v>0</v>
      </c>
      <c r="G63" s="35">
        <v>0</v>
      </c>
      <c r="H63" s="35">
        <v>108974</v>
      </c>
      <c r="I63" s="12">
        <v>193307</v>
      </c>
      <c r="J63" s="10">
        <v>167630</v>
      </c>
      <c r="K63" s="162">
        <v>97575</v>
      </c>
      <c r="M63" s="77">
        <f t="shared" si="100"/>
        <v>0</v>
      </c>
      <c r="N63" s="18">
        <f t="shared" si="101"/>
        <v>0</v>
      </c>
      <c r="O63" s="18">
        <f t="shared" si="102"/>
        <v>0</v>
      </c>
      <c r="P63" s="37">
        <f t="shared" si="103"/>
        <v>0</v>
      </c>
      <c r="Q63" s="37">
        <f t="shared" si="104"/>
        <v>0</v>
      </c>
      <c r="R63" s="37">
        <f t="shared" si="105"/>
        <v>0.00020250478840647728</v>
      </c>
      <c r="S63" s="19">
        <f t="shared" si="106"/>
        <v>0.00036079089735094425</v>
      </c>
      <c r="T63" s="96">
        <f t="shared" si="107"/>
        <v>0.00043536225345684005</v>
      </c>
      <c r="U63" s="78">
        <f t="shared" si="108"/>
        <v>0.00025128982890671565</v>
      </c>
      <c r="W63" s="146">
        <f aca="true" t="shared" si="109" ref="W63:W67">(K63-J63)/J63</f>
        <v>-0.41791445445326014</v>
      </c>
      <c r="X63" s="104">
        <f aca="true" t="shared" si="110" ref="X63:X67">(U63-T63)*100</f>
        <v>-0.01840724245501244</v>
      </c>
    </row>
    <row r="64" spans="1:24" ht="19.5" customHeight="1">
      <c r="A64" s="24"/>
      <c r="B64" t="s">
        <v>69</v>
      </c>
      <c r="C64" s="10"/>
      <c r="D64" s="11"/>
      <c r="E64" s="11">
        <v>456</v>
      </c>
      <c r="F64" s="35">
        <v>373</v>
      </c>
      <c r="G64" s="35">
        <v>65</v>
      </c>
      <c r="H64" s="35">
        <v>1438</v>
      </c>
      <c r="I64" s="12">
        <v>1688</v>
      </c>
      <c r="J64" s="10">
        <v>1290</v>
      </c>
      <c r="K64" s="162">
        <v>12709</v>
      </c>
      <c r="M64" s="77">
        <f t="shared" si="100"/>
        <v>0</v>
      </c>
      <c r="N64" s="18">
        <f t="shared" si="101"/>
        <v>0</v>
      </c>
      <c r="O64" s="18">
        <f t="shared" si="102"/>
        <v>1.0383956350219695E-06</v>
      </c>
      <c r="P64" s="37">
        <f t="shared" si="103"/>
        <v>8.047735907155485E-07</v>
      </c>
      <c r="Q64" s="37">
        <f t="shared" si="104"/>
        <v>1.3145179994967782E-07</v>
      </c>
      <c r="R64" s="37">
        <f t="shared" si="105"/>
        <v>2.6722143422147882E-06</v>
      </c>
      <c r="S64" s="19">
        <f t="shared" si="106"/>
        <v>3.150506886602109E-06</v>
      </c>
      <c r="T64" s="96">
        <f t="shared" si="107"/>
        <v>3.3503388830121317E-06</v>
      </c>
      <c r="U64" s="78">
        <f t="shared" si="108"/>
        <v>3.273013000845964E-05</v>
      </c>
      <c r="W64" s="146">
        <f t="shared" si="109"/>
        <v>8.851937984496123</v>
      </c>
      <c r="X64" s="104">
        <f t="shared" si="110"/>
        <v>0.0029379791125447507</v>
      </c>
    </row>
    <row r="65" spans="1:24" ht="19.5" customHeight="1">
      <c r="A65" s="24"/>
      <c r="B65" t="s">
        <v>85</v>
      </c>
      <c r="C65" s="10"/>
      <c r="D65" s="11"/>
      <c r="E65" s="11"/>
      <c r="F65" s="35">
        <v>0</v>
      </c>
      <c r="G65" s="35">
        <v>0</v>
      </c>
      <c r="H65" s="35">
        <v>38799</v>
      </c>
      <c r="I65" s="12">
        <v>111640</v>
      </c>
      <c r="J65" s="10">
        <v>80550</v>
      </c>
      <c r="K65" s="162">
        <v>54045</v>
      </c>
      <c r="M65" s="77">
        <f t="shared" si="100"/>
        <v>0</v>
      </c>
      <c r="N65" s="18">
        <f t="shared" si="101"/>
        <v>0</v>
      </c>
      <c r="O65" s="18">
        <f t="shared" si="102"/>
        <v>0</v>
      </c>
      <c r="P65" s="37">
        <f t="shared" si="103"/>
        <v>0</v>
      </c>
      <c r="Q65" s="37">
        <f t="shared" si="104"/>
        <v>0</v>
      </c>
      <c r="R65" s="37">
        <f t="shared" si="105"/>
        <v>7.20996135351819E-05</v>
      </c>
      <c r="S65" s="19">
        <f t="shared" si="106"/>
        <v>0.00020836646257124376</v>
      </c>
      <c r="T65" s="96">
        <f t="shared" si="107"/>
        <v>0.00020920139304389708</v>
      </c>
      <c r="U65" s="78">
        <f t="shared" si="108"/>
        <v>0.00013918481991558748</v>
      </c>
      <c r="W65" s="146">
        <f t="shared" si="109"/>
        <v>-0.32905027932960895</v>
      </c>
      <c r="X65" s="104">
        <f t="shared" si="110"/>
        <v>-0.00700165731283096</v>
      </c>
    </row>
    <row r="66" spans="1:24" ht="19.5" customHeight="1">
      <c r="A66" s="24"/>
      <c r="B66" t="s">
        <v>70</v>
      </c>
      <c r="C66" s="10">
        <v>0</v>
      </c>
      <c r="D66" s="11">
        <v>416</v>
      </c>
      <c r="E66" s="11">
        <v>454</v>
      </c>
      <c r="F66" s="35">
        <v>255</v>
      </c>
      <c r="G66" s="35"/>
      <c r="H66" s="35"/>
      <c r="I66" s="12"/>
      <c r="J66" s="10"/>
      <c r="K66" s="162"/>
      <c r="M66" s="77">
        <f t="shared" si="100"/>
        <v>0</v>
      </c>
      <c r="N66" s="18">
        <f t="shared" si="101"/>
        <v>1.0104555724448455E-06</v>
      </c>
      <c r="O66" s="18">
        <f t="shared" si="102"/>
        <v>1.0338412682016978E-06</v>
      </c>
      <c r="P66" s="37">
        <f t="shared" si="103"/>
        <v>5.501803368162597E-07</v>
      </c>
      <c r="Q66" s="37">
        <f t="shared" si="104"/>
        <v>0</v>
      </c>
      <c r="R66" s="37">
        <f t="shared" si="105"/>
        <v>0</v>
      </c>
      <c r="S66" s="19">
        <f t="shared" si="106"/>
        <v>0</v>
      </c>
      <c r="T66" s="96">
        <f t="shared" si="107"/>
        <v>0</v>
      </c>
      <c r="U66" s="78">
        <f t="shared" si="108"/>
        <v>0</v>
      </c>
      <c r="W66" s="146"/>
      <c r="X66" s="104">
        <f t="shared" si="110"/>
        <v>0</v>
      </c>
    </row>
    <row r="67" spans="1:24" ht="19.5" customHeight="1" thickBot="1">
      <c r="A67" s="24"/>
      <c r="B67" t="s">
        <v>71</v>
      </c>
      <c r="C67" s="32">
        <v>20779637</v>
      </c>
      <c r="D67" s="33">
        <v>19916700</v>
      </c>
      <c r="E67" s="33">
        <v>22402456</v>
      </c>
      <c r="F67" s="35">
        <v>22040729</v>
      </c>
      <c r="G67" s="35">
        <v>21503772</v>
      </c>
      <c r="H67" s="35">
        <v>21303973</v>
      </c>
      <c r="I67" s="12">
        <v>21587181</v>
      </c>
      <c r="J67" s="10">
        <v>15909253</v>
      </c>
      <c r="K67" s="162">
        <v>16783873</v>
      </c>
      <c r="M67" s="77">
        <f t="shared" si="100"/>
        <v>0.05383889449687397</v>
      </c>
      <c r="N67" s="18">
        <f t="shared" si="101"/>
        <v>0.048377260816615995</v>
      </c>
      <c r="O67" s="18">
        <f t="shared" si="102"/>
        <v>0.05101450114949942</v>
      </c>
      <c r="P67" s="37">
        <f t="shared" si="103"/>
        <v>0.04755441452900354</v>
      </c>
      <c r="Q67" s="37">
        <f t="shared" si="104"/>
        <v>0.043487839001653594</v>
      </c>
      <c r="R67" s="37">
        <f t="shared" si="105"/>
        <v>0.03958886105476816</v>
      </c>
      <c r="S67" s="19">
        <f t="shared" si="106"/>
        <v>0.04029061753721931</v>
      </c>
      <c r="T67" s="96">
        <f t="shared" si="107"/>
        <v>0.041318906143858455</v>
      </c>
      <c r="U67" s="78">
        <f t="shared" si="108"/>
        <v>0.043224356388030176</v>
      </c>
      <c r="W67" s="146">
        <f t="shared" si="109"/>
        <v>0.05497555416335387</v>
      </c>
      <c r="X67" s="104">
        <f t="shared" si="110"/>
        <v>0.19054502441717205</v>
      </c>
    </row>
    <row r="68" spans="1:24" ht="19.5" customHeight="1" thickBot="1">
      <c r="A68" s="74" t="s">
        <v>21</v>
      </c>
      <c r="B68" s="100"/>
      <c r="C68" s="149">
        <f aca="true" t="shared" si="111" ref="C68:F71">C46+C57</f>
        <v>847034616</v>
      </c>
      <c r="D68" s="84">
        <f t="shared" si="111"/>
        <v>929528130</v>
      </c>
      <c r="E68" s="84">
        <f t="shared" si="111"/>
        <v>975792310</v>
      </c>
      <c r="F68" s="84">
        <f t="shared" si="111"/>
        <v>1051987405</v>
      </c>
      <c r="G68" s="84">
        <v>815955436</v>
      </c>
      <c r="H68" s="84">
        <f aca="true" t="shared" si="112" ref="H68">H46+H57</f>
        <v>847813826</v>
      </c>
      <c r="I68" s="168">
        <f>I46+I57</f>
        <v>1124321579</v>
      </c>
      <c r="J68" s="174">
        <f>J46+J57</f>
        <v>823247112</v>
      </c>
      <c r="K68" s="170">
        <f>K46+K57</f>
        <v>870049635</v>
      </c>
      <c r="M68" s="147">
        <f aca="true" t="shared" si="113" ref="M68:S68">M46+M57</f>
        <v>1</v>
      </c>
      <c r="N68" s="150">
        <f t="shared" si="113"/>
        <v>1</v>
      </c>
      <c r="O68" s="150">
        <f t="shared" si="113"/>
        <v>1</v>
      </c>
      <c r="P68" s="150">
        <f t="shared" si="113"/>
        <v>1</v>
      </c>
      <c r="Q68" s="150">
        <f t="shared" si="113"/>
        <v>1</v>
      </c>
      <c r="R68" s="150">
        <f t="shared" si="113"/>
        <v>1</v>
      </c>
      <c r="S68" s="151">
        <f t="shared" si="113"/>
        <v>1</v>
      </c>
      <c r="T68" s="238">
        <f>T57+T46</f>
        <v>1</v>
      </c>
      <c r="U68" s="178">
        <f>U57+U46</f>
        <v>1</v>
      </c>
      <c r="W68" s="241">
        <f t="shared" si="81"/>
        <v>0.05685112321414375</v>
      </c>
      <c r="X68" s="240">
        <f t="shared" si="82"/>
        <v>0</v>
      </c>
    </row>
    <row r="69" spans="1:24" ht="19.5" customHeight="1">
      <c r="A69" s="24"/>
      <c r="B69" t="s">
        <v>65</v>
      </c>
      <c r="C69" s="76">
        <f t="shared" si="111"/>
        <v>223895118</v>
      </c>
      <c r="D69" s="317">
        <f t="shared" si="111"/>
        <v>234049410</v>
      </c>
      <c r="E69" s="317">
        <f t="shared" si="111"/>
        <v>238364551</v>
      </c>
      <c r="F69" s="317">
        <f t="shared" si="111"/>
        <v>260369851</v>
      </c>
      <c r="G69" s="317">
        <f aca="true" t="shared" si="114" ref="G69">G47+G58</f>
        <v>197441948</v>
      </c>
      <c r="H69" s="317">
        <f aca="true" t="shared" si="115" ref="H69">H47+H58</f>
        <v>186875767</v>
      </c>
      <c r="I69" s="213">
        <f>I47+I58</f>
        <v>265525651</v>
      </c>
      <c r="J69" s="10">
        <f aca="true" t="shared" si="116" ref="J69:K69">J47+J58</f>
        <v>198820878</v>
      </c>
      <c r="K69" s="162">
        <f t="shared" si="116"/>
        <v>207246402</v>
      </c>
      <c r="L69" s="2"/>
      <c r="M69" s="77">
        <f aca="true" t="shared" si="117" ref="M69">C69/$C$68</f>
        <v>0.2643281794754891</v>
      </c>
      <c r="N69" s="18">
        <f aca="true" t="shared" si="118" ref="N69">D69/$D$68</f>
        <v>0.2517937891777412</v>
      </c>
      <c r="O69" s="18">
        <f aca="true" t="shared" si="119" ref="O69">E69/$E$68</f>
        <v>0.24427795603349242</v>
      </c>
      <c r="P69" s="37">
        <f>F69/$F$68</f>
        <v>0.2475028215760815</v>
      </c>
      <c r="Q69" s="37">
        <f>G69/$G$68</f>
        <v>0.24197638656334658</v>
      </c>
      <c r="R69" s="37">
        <f>H69/$H$68</f>
        <v>0.22042075897922428</v>
      </c>
      <c r="S69" s="19">
        <f>I69/$I$68</f>
        <v>0.23616521817197997</v>
      </c>
      <c r="T69" s="96">
        <f>J69/$J$68</f>
        <v>0.24150813905314983</v>
      </c>
      <c r="U69" s="78">
        <f>K69/$K$68</f>
        <v>0.23820066541376114</v>
      </c>
      <c r="W69" s="107">
        <f t="shared" si="81"/>
        <v>0.042377460982744475</v>
      </c>
      <c r="X69" s="108">
        <f t="shared" si="82"/>
        <v>-0.3307473639388686</v>
      </c>
    </row>
    <row r="70" spans="1:24" ht="19.5" customHeight="1">
      <c r="A70" s="24"/>
      <c r="B70" t="s">
        <v>66</v>
      </c>
      <c r="C70" s="76">
        <f t="shared" si="111"/>
        <v>29126634</v>
      </c>
      <c r="D70" s="11">
        <f t="shared" si="111"/>
        <v>36097098</v>
      </c>
      <c r="E70" s="11">
        <f t="shared" si="111"/>
        <v>36531565</v>
      </c>
      <c r="F70" s="11">
        <f t="shared" si="111"/>
        <v>40065136</v>
      </c>
      <c r="G70" s="11">
        <f aca="true" t="shared" si="120" ref="G70">G48+G59</f>
        <v>19515968</v>
      </c>
      <c r="H70" s="11">
        <f aca="true" t="shared" si="121" ref="H70">H48+H59</f>
        <v>21340590</v>
      </c>
      <c r="I70" s="213">
        <f>I48+I59</f>
        <v>41190981</v>
      </c>
      <c r="J70" s="10">
        <f aca="true" t="shared" si="122" ref="J70:K70">J48+J59</f>
        <v>31058168</v>
      </c>
      <c r="K70" s="162">
        <f t="shared" si="122"/>
        <v>31407663</v>
      </c>
      <c r="L70" s="2"/>
      <c r="M70" s="77">
        <f aca="true" t="shared" si="123" ref="M70:M78">C70/$C$68</f>
        <v>0.03438659229483013</v>
      </c>
      <c r="N70" s="18">
        <f aca="true" t="shared" si="124" ref="N70:N78">D70/$D$68</f>
        <v>0.038833787633731964</v>
      </c>
      <c r="O70" s="18">
        <f aca="true" t="shared" si="125" ref="O70:O78">E70/$E$68</f>
        <v>0.03743784883896041</v>
      </c>
      <c r="P70" s="37">
        <f aca="true" t="shared" si="126" ref="P70:P78">F70/$F$68</f>
        <v>0.038085186010378136</v>
      </c>
      <c r="Q70" s="37">
        <f aca="true" t="shared" si="127" ref="Q70:Q78">G70/$G$68</f>
        <v>0.023917933674995458</v>
      </c>
      <c r="R70" s="37">
        <f aca="true" t="shared" si="128" ref="R70:R78">H70/$H$68</f>
        <v>0.02517131632623316</v>
      </c>
      <c r="S70" s="19">
        <f aca="true" t="shared" si="129" ref="S70:S78">I70/$I$68</f>
        <v>0.03663629851935805</v>
      </c>
      <c r="T70" s="96">
        <f aca="true" t="shared" si="130" ref="T70:T78">J70/$J$68</f>
        <v>0.037726422051511554</v>
      </c>
      <c r="U70" s="78">
        <f aca="true" t="shared" si="131" ref="U70:U78">K70/$K$68</f>
        <v>0.03609870257574443</v>
      </c>
      <c r="W70" s="146">
        <f aca="true" t="shared" si="132" ref="W70:W78">(K70-J70)/J70</f>
        <v>0.011252917428999675</v>
      </c>
      <c r="X70" s="104">
        <f aca="true" t="shared" si="133" ref="X70:X78">(U70-T70)*100</f>
        <v>-0.16277194757671268</v>
      </c>
    </row>
    <row r="71" spans="1:24" ht="19.5" customHeight="1">
      <c r="A71" s="24"/>
      <c r="B71" t="s">
        <v>73</v>
      </c>
      <c r="C71" s="76">
        <f t="shared" si="111"/>
        <v>40804</v>
      </c>
      <c r="D71" s="11">
        <f t="shared" si="111"/>
        <v>80734</v>
      </c>
      <c r="E71" s="11">
        <f t="shared" si="111"/>
        <v>122357</v>
      </c>
      <c r="F71" s="11">
        <f t="shared" si="111"/>
        <v>61316</v>
      </c>
      <c r="G71" s="11">
        <f aca="true" t="shared" si="134" ref="G71">G49+G60</f>
        <v>53636</v>
      </c>
      <c r="H71" s="11">
        <f aca="true" t="shared" si="135" ref="H71">H49+H60</f>
        <v>36811</v>
      </c>
      <c r="I71" s="213">
        <f>I49+I60</f>
        <v>24443</v>
      </c>
      <c r="J71" s="10">
        <f aca="true" t="shared" si="136" ref="J71:K71">J49+J60</f>
        <v>18808</v>
      </c>
      <c r="K71" s="162">
        <f t="shared" si="136"/>
        <v>22638</v>
      </c>
      <c r="L71" s="2"/>
      <c r="M71" s="77">
        <f t="shared" si="123"/>
        <v>4.81727655862414E-05</v>
      </c>
      <c r="N71" s="18">
        <f t="shared" si="124"/>
        <v>8.685482170399728E-05</v>
      </c>
      <c r="O71" s="18">
        <f t="shared" si="125"/>
        <v>0.00012539246184467266</v>
      </c>
      <c r="P71" s="37">
        <f t="shared" si="126"/>
        <v>5.828586892634898E-05</v>
      </c>
      <c r="Q71" s="37">
        <f t="shared" si="127"/>
        <v>6.573398207006981E-05</v>
      </c>
      <c r="R71" s="37">
        <f t="shared" si="128"/>
        <v>4.341873047019641E-05</v>
      </c>
      <c r="S71" s="19">
        <f t="shared" si="129"/>
        <v>2.174022135352078E-05</v>
      </c>
      <c r="T71" s="96">
        <f t="shared" si="130"/>
        <v>2.2846117193545647E-05</v>
      </c>
      <c r="U71" s="78">
        <f t="shared" si="131"/>
        <v>2.601920521465422E-05</v>
      </c>
      <c r="W71" s="146">
        <f t="shared" si="132"/>
        <v>0.20363675031901318</v>
      </c>
      <c r="X71" s="104">
        <f t="shared" si="133"/>
        <v>0.00031730880211085715</v>
      </c>
    </row>
    <row r="72" spans="1:24" ht="19.5" customHeight="1">
      <c r="A72" s="24"/>
      <c r="B72" t="s">
        <v>67</v>
      </c>
      <c r="C72" s="76">
        <f>C50+C61</f>
        <v>559497144</v>
      </c>
      <c r="D72" s="11">
        <f aca="true" t="shared" si="137" ref="D72:K72">D50+D61</f>
        <v>622981068</v>
      </c>
      <c r="E72" s="11">
        <f t="shared" si="137"/>
        <v>661742531</v>
      </c>
      <c r="F72" s="11">
        <f aca="true" t="shared" si="138" ref="F72:G72">F50+F61</f>
        <v>713560644</v>
      </c>
      <c r="G72" s="11">
        <f t="shared" si="138"/>
        <v>565233734</v>
      </c>
      <c r="H72" s="11">
        <f aca="true" t="shared" si="139" ref="H72">H50+H61</f>
        <v>607093097</v>
      </c>
      <c r="I72" s="213">
        <f t="shared" si="137"/>
        <v>778339094</v>
      </c>
      <c r="J72" s="10">
        <f t="shared" si="137"/>
        <v>564558062</v>
      </c>
      <c r="K72" s="162">
        <f t="shared" si="137"/>
        <v>600447178</v>
      </c>
      <c r="L72" s="2"/>
      <c r="M72" s="77">
        <f t="shared" si="123"/>
        <v>0.6605363386943327</v>
      </c>
      <c r="N72" s="18">
        <f t="shared" si="124"/>
        <v>0.6702121731377834</v>
      </c>
      <c r="O72" s="18">
        <f t="shared" si="125"/>
        <v>0.6781591986516065</v>
      </c>
      <c r="P72" s="37">
        <f t="shared" si="126"/>
        <v>0.6782977064254871</v>
      </c>
      <c r="Q72" s="37">
        <f t="shared" si="127"/>
        <v>0.6927262311908907</v>
      </c>
      <c r="R72" s="37">
        <f t="shared" si="128"/>
        <v>0.7160688801977617</v>
      </c>
      <c r="S72" s="19">
        <f t="shared" si="129"/>
        <v>0.6922744422394476</v>
      </c>
      <c r="T72" s="96">
        <f t="shared" si="130"/>
        <v>0.6857698663873357</v>
      </c>
      <c r="U72" s="78">
        <f t="shared" si="131"/>
        <v>0.6901297970201435</v>
      </c>
      <c r="W72" s="146">
        <f t="shared" si="132"/>
        <v>0.06357028340514602</v>
      </c>
      <c r="X72" s="104">
        <f t="shared" si="133"/>
        <v>0.4359930632807818</v>
      </c>
    </row>
    <row r="73" spans="1:24" ht="19.5" customHeight="1">
      <c r="A73" s="24"/>
      <c r="B73" t="s">
        <v>68</v>
      </c>
      <c r="C73" s="76">
        <f>C51+C62</f>
        <v>13073936</v>
      </c>
      <c r="D73" s="11">
        <f aca="true" t="shared" si="140" ref="D73:K73">D51+D62</f>
        <v>15814913</v>
      </c>
      <c r="E73" s="11">
        <f t="shared" si="140"/>
        <v>16252342</v>
      </c>
      <c r="F73" s="11">
        <f aca="true" t="shared" si="141" ref="F73:G77">F51+F62</f>
        <v>15132052</v>
      </c>
      <c r="G73" s="11">
        <f t="shared" si="141"/>
        <v>11722229</v>
      </c>
      <c r="H73" s="11">
        <f aca="true" t="shared" si="142" ref="H73:I77">H51+H62</f>
        <v>10319717</v>
      </c>
      <c r="I73" s="213">
        <f t="shared" si="140"/>
        <v>16242956</v>
      </c>
      <c r="J73" s="10">
        <f t="shared" si="140"/>
        <v>11821056</v>
      </c>
      <c r="K73" s="162">
        <f t="shared" si="140"/>
        <v>13025081</v>
      </c>
      <c r="L73" s="2"/>
      <c r="M73" s="77">
        <f t="shared" si="123"/>
        <v>0.015434948882891935</v>
      </c>
      <c r="N73" s="18">
        <f t="shared" si="124"/>
        <v>0.017013915436857194</v>
      </c>
      <c r="O73" s="18">
        <f t="shared" si="125"/>
        <v>0.016655534003952133</v>
      </c>
      <c r="P73" s="37">
        <f t="shared" si="126"/>
        <v>0.014384252062409435</v>
      </c>
      <c r="Q73" s="37">
        <f t="shared" si="127"/>
        <v>0.01436626129665248</v>
      </c>
      <c r="R73" s="37">
        <f t="shared" si="128"/>
        <v>0.012172149926698647</v>
      </c>
      <c r="S73" s="19">
        <f t="shared" si="129"/>
        <v>0.014446895179621914</v>
      </c>
      <c r="T73" s="96">
        <f t="shared" si="130"/>
        <v>0.014359061608223412</v>
      </c>
      <c r="U73" s="78">
        <f t="shared" si="131"/>
        <v>0.014970503378235427</v>
      </c>
      <c r="W73" s="146">
        <f t="shared" si="132"/>
        <v>0.10185426750368157</v>
      </c>
      <c r="X73" s="104">
        <f t="shared" si="133"/>
        <v>0.0611441770012015</v>
      </c>
    </row>
    <row r="74" spans="1:24" ht="19.5" customHeight="1">
      <c r="A74" s="24"/>
      <c r="B74" t="s">
        <v>84</v>
      </c>
      <c r="C74" s="76">
        <f aca="true" t="shared" si="143" ref="C74:E74">C52+C63</f>
        <v>0</v>
      </c>
      <c r="D74" s="11">
        <f t="shared" si="143"/>
        <v>0</v>
      </c>
      <c r="E74" s="11">
        <f t="shared" si="143"/>
        <v>0</v>
      </c>
      <c r="F74" s="11">
        <f t="shared" si="141"/>
        <v>0</v>
      </c>
      <c r="G74" s="11">
        <f t="shared" si="141"/>
        <v>0</v>
      </c>
      <c r="H74" s="11">
        <f t="shared" si="142"/>
        <v>148749</v>
      </c>
      <c r="I74" s="213">
        <f t="shared" si="142"/>
        <v>237063</v>
      </c>
      <c r="J74" s="10">
        <f aca="true" t="shared" si="144" ref="J74:K74">J52+J63</f>
        <v>203351</v>
      </c>
      <c r="K74" s="162">
        <f t="shared" si="144"/>
        <v>153549</v>
      </c>
      <c r="L74" s="2"/>
      <c r="M74" s="77">
        <f t="shared" si="123"/>
        <v>0</v>
      </c>
      <c r="N74" s="18">
        <f t="shared" si="124"/>
        <v>0</v>
      </c>
      <c r="O74" s="18">
        <f t="shared" si="125"/>
        <v>0</v>
      </c>
      <c r="P74" s="37">
        <f t="shared" si="126"/>
        <v>0</v>
      </c>
      <c r="Q74" s="37">
        <f t="shared" si="127"/>
        <v>0</v>
      </c>
      <c r="R74" s="37">
        <f t="shared" si="128"/>
        <v>0.000175450075757552</v>
      </c>
      <c r="S74" s="19">
        <f t="shared" si="129"/>
        <v>0.0002108498177281715</v>
      </c>
      <c r="T74" s="96">
        <f t="shared" si="130"/>
        <v>0.0002470108877831083</v>
      </c>
      <c r="U74" s="78">
        <f t="shared" si="131"/>
        <v>0.00017648303478686017</v>
      </c>
      <c r="W74" s="146">
        <f t="shared" si="132"/>
        <v>-0.2449065900831567</v>
      </c>
      <c r="X74" s="104">
        <f t="shared" si="133"/>
        <v>-0.007052785299624813</v>
      </c>
    </row>
    <row r="75" spans="1:24" ht="19.5" customHeight="1">
      <c r="A75" s="24"/>
      <c r="B75" t="s">
        <v>69</v>
      </c>
      <c r="C75" s="76">
        <f aca="true" t="shared" si="145" ref="C75:E75">C53+C64</f>
        <v>0</v>
      </c>
      <c r="D75" s="11">
        <f t="shared" si="145"/>
        <v>0</v>
      </c>
      <c r="E75" s="11">
        <f t="shared" si="145"/>
        <v>456</v>
      </c>
      <c r="F75" s="11">
        <f t="shared" si="141"/>
        <v>4573</v>
      </c>
      <c r="G75" s="11">
        <f t="shared" si="141"/>
        <v>2004</v>
      </c>
      <c r="H75" s="11">
        <f t="shared" si="142"/>
        <v>1438</v>
      </c>
      <c r="I75" s="213">
        <f t="shared" si="142"/>
        <v>1688</v>
      </c>
      <c r="J75" s="10">
        <f aca="true" t="shared" si="146" ref="J75:K75">J53+J64</f>
        <v>1290</v>
      </c>
      <c r="K75" s="162">
        <f t="shared" si="146"/>
        <v>12709</v>
      </c>
      <c r="L75" s="2"/>
      <c r="M75" s="77">
        <f t="shared" si="123"/>
        <v>0</v>
      </c>
      <c r="N75" s="18">
        <f t="shared" si="124"/>
        <v>0</v>
      </c>
      <c r="O75" s="18">
        <f t="shared" si="125"/>
        <v>4.6731255752568906E-07</v>
      </c>
      <c r="P75" s="37">
        <f t="shared" si="126"/>
        <v>4.347010219195543E-06</v>
      </c>
      <c r="Q75" s="37">
        <f t="shared" si="127"/>
        <v>2.456016482743305E-06</v>
      </c>
      <c r="R75" s="37">
        <f t="shared" si="128"/>
        <v>1.6961270928837152E-06</v>
      </c>
      <c r="S75" s="19">
        <f t="shared" si="129"/>
        <v>1.5013498197742943E-06</v>
      </c>
      <c r="T75" s="96">
        <f t="shared" si="130"/>
        <v>1.5669657156355746E-06</v>
      </c>
      <c r="U75" s="78">
        <f t="shared" si="131"/>
        <v>1.4607212610347225E-05</v>
      </c>
      <c r="W75" s="146">
        <f t="shared" si="132"/>
        <v>8.851937984496123</v>
      </c>
      <c r="X75" s="104">
        <f t="shared" si="133"/>
        <v>0.001304024689471165</v>
      </c>
    </row>
    <row r="76" spans="1:24" ht="19.5" customHeight="1">
      <c r="A76" s="24"/>
      <c r="B76" t="s">
        <v>85</v>
      </c>
      <c r="C76" s="76">
        <f aca="true" t="shared" si="147" ref="C76:E76">C54+C65</f>
        <v>0</v>
      </c>
      <c r="D76" s="11">
        <f t="shared" si="147"/>
        <v>0</v>
      </c>
      <c r="E76" s="11">
        <f t="shared" si="147"/>
        <v>0</v>
      </c>
      <c r="F76" s="11">
        <f t="shared" si="141"/>
        <v>0</v>
      </c>
      <c r="G76" s="11">
        <f t="shared" si="141"/>
        <v>0</v>
      </c>
      <c r="H76" s="11">
        <f t="shared" si="142"/>
        <v>38799</v>
      </c>
      <c r="I76" s="213">
        <f t="shared" si="142"/>
        <v>111640</v>
      </c>
      <c r="J76" s="10">
        <f aca="true" t="shared" si="148" ref="J76:K76">J54+J65</f>
        <v>80550</v>
      </c>
      <c r="K76" s="162">
        <f t="shared" si="148"/>
        <v>54045</v>
      </c>
      <c r="L76" s="2"/>
      <c r="M76" s="77">
        <f t="shared" si="123"/>
        <v>0</v>
      </c>
      <c r="N76" s="18">
        <f t="shared" si="124"/>
        <v>0</v>
      </c>
      <c r="O76" s="18">
        <f t="shared" si="125"/>
        <v>0</v>
      </c>
      <c r="P76" s="37">
        <f t="shared" si="126"/>
        <v>0</v>
      </c>
      <c r="Q76" s="37">
        <f t="shared" si="127"/>
        <v>0</v>
      </c>
      <c r="R76" s="37">
        <f t="shared" si="128"/>
        <v>4.576358489345985E-05</v>
      </c>
      <c r="S76" s="19">
        <f t="shared" si="129"/>
        <v>9.929543476279752E-05</v>
      </c>
      <c r="T76" s="96">
        <f t="shared" si="130"/>
        <v>9.784425456933762E-05</v>
      </c>
      <c r="U76" s="78">
        <f t="shared" si="131"/>
        <v>6.2117145764908E-05</v>
      </c>
      <c r="W76" s="146">
        <f t="shared" si="132"/>
        <v>-0.32905027932960895</v>
      </c>
      <c r="X76" s="104">
        <f t="shared" si="133"/>
        <v>-0.0035727108804429622</v>
      </c>
    </row>
    <row r="77" spans="1:24" ht="19.5" customHeight="1">
      <c r="A77" s="24"/>
      <c r="B77" t="s">
        <v>70</v>
      </c>
      <c r="C77" s="76">
        <f aca="true" t="shared" si="149" ref="C77:E77">C55+C66</f>
        <v>0</v>
      </c>
      <c r="D77" s="11">
        <f t="shared" si="149"/>
        <v>416</v>
      </c>
      <c r="E77" s="11">
        <f t="shared" si="149"/>
        <v>454</v>
      </c>
      <c r="F77" s="11">
        <f t="shared" si="141"/>
        <v>255</v>
      </c>
      <c r="G77" s="11">
        <f t="shared" si="141"/>
        <v>0</v>
      </c>
      <c r="H77" s="11">
        <f t="shared" si="142"/>
        <v>0</v>
      </c>
      <c r="I77" s="213">
        <f t="shared" si="142"/>
        <v>0</v>
      </c>
      <c r="J77" s="10">
        <f aca="true" t="shared" si="150" ref="J77:K77">J55+J66</f>
        <v>0</v>
      </c>
      <c r="K77" s="162">
        <f t="shared" si="150"/>
        <v>0</v>
      </c>
      <c r="L77" s="2"/>
      <c r="M77" s="77">
        <f t="shared" si="123"/>
        <v>0</v>
      </c>
      <c r="N77" s="18">
        <f t="shared" si="124"/>
        <v>4.4753890342189E-07</v>
      </c>
      <c r="O77" s="18">
        <f t="shared" si="125"/>
        <v>4.6526294104531324E-07</v>
      </c>
      <c r="P77" s="37">
        <f t="shared" si="126"/>
        <v>2.4239833936034625E-07</v>
      </c>
      <c r="Q77" s="37">
        <f t="shared" si="127"/>
        <v>0</v>
      </c>
      <c r="R77" s="37">
        <f t="shared" si="128"/>
        <v>0</v>
      </c>
      <c r="S77" s="19">
        <f t="shared" si="129"/>
        <v>0</v>
      </c>
      <c r="T77" s="96">
        <f t="shared" si="130"/>
        <v>0</v>
      </c>
      <c r="U77" s="78">
        <f t="shared" si="131"/>
        <v>0</v>
      </c>
      <c r="W77" s="146"/>
      <c r="X77" s="104">
        <f t="shared" si="133"/>
        <v>0</v>
      </c>
    </row>
    <row r="78" spans="1:24" ht="19.5" customHeight="1" thickBot="1">
      <c r="A78" s="31"/>
      <c r="B78" s="25" t="s">
        <v>71</v>
      </c>
      <c r="C78" s="215">
        <f>C56+C67</f>
        <v>21400980</v>
      </c>
      <c r="D78" s="33">
        <f aca="true" t="shared" si="151" ref="D78:K78">D56+D67</f>
        <v>20504491</v>
      </c>
      <c r="E78" s="33">
        <f t="shared" si="151"/>
        <v>22778054</v>
      </c>
      <c r="F78" s="33">
        <f aca="true" t="shared" si="152" ref="F78:G78">F56+F67</f>
        <v>22793578</v>
      </c>
      <c r="G78" s="33">
        <f t="shared" si="152"/>
        <v>21985917</v>
      </c>
      <c r="H78" s="33">
        <f aca="true" t="shared" si="153" ref="H78">H56+H67</f>
        <v>21958858</v>
      </c>
      <c r="I78" s="214">
        <f t="shared" si="151"/>
        <v>22648063</v>
      </c>
      <c r="J78" s="32">
        <f t="shared" si="151"/>
        <v>16684949</v>
      </c>
      <c r="K78" s="163">
        <f t="shared" si="151"/>
        <v>17680370</v>
      </c>
      <c r="L78" s="2"/>
      <c r="M78" s="148">
        <f t="shared" si="123"/>
        <v>0.025265767886869926</v>
      </c>
      <c r="N78" s="80">
        <f t="shared" si="124"/>
        <v>0.022059032253278876</v>
      </c>
      <c r="O78" s="80">
        <f t="shared" si="125"/>
        <v>0.02334313743464529</v>
      </c>
      <c r="P78" s="179">
        <f t="shared" si="126"/>
        <v>0.02166715864815891</v>
      </c>
      <c r="Q78" s="80">
        <f t="shared" si="127"/>
        <v>0.026944997275561995</v>
      </c>
      <c r="R78" s="179">
        <f t="shared" si="128"/>
        <v>0.02590056605186809</v>
      </c>
      <c r="S78" s="94">
        <f t="shared" si="129"/>
        <v>0.020143759065928236</v>
      </c>
      <c r="T78" s="236">
        <f t="shared" si="130"/>
        <v>0.02026724267451788</v>
      </c>
      <c r="U78" s="237">
        <f t="shared" si="131"/>
        <v>0.02032110501373867</v>
      </c>
      <c r="W78" s="109">
        <f t="shared" si="132"/>
        <v>0.05965981676060263</v>
      </c>
      <c r="X78" s="106">
        <f t="shared" si="133"/>
        <v>0.005386233922078862</v>
      </c>
    </row>
    <row r="79" ht="19.5" customHeight="1"/>
    <row r="80" ht="19.5" customHeight="1"/>
    <row r="81" spans="1:13" ht="15">
      <c r="A81" s="1" t="s">
        <v>27</v>
      </c>
      <c r="M81" s="1" t="str">
        <f>W3</f>
        <v>VARIAÇÃO (JAN-SET)</v>
      </c>
    </row>
    <row r="82" ht="15.75" thickBot="1"/>
    <row r="83" spans="1:13" ht="24" customHeight="1">
      <c r="A83" s="470" t="s">
        <v>79</v>
      </c>
      <c r="B83" s="496"/>
      <c r="C83" s="472">
        <v>2016</v>
      </c>
      <c r="D83" s="461">
        <v>2017</v>
      </c>
      <c r="E83" s="461">
        <v>2018</v>
      </c>
      <c r="F83" s="461">
        <v>2019</v>
      </c>
      <c r="G83" s="461">
        <v>2020</v>
      </c>
      <c r="H83" s="461">
        <v>2021</v>
      </c>
      <c r="I83" s="463">
        <v>2022</v>
      </c>
      <c r="J83" s="467" t="str">
        <f>J5</f>
        <v>janeiro - setembro</v>
      </c>
      <c r="K83" s="468"/>
      <c r="M83" s="478" t="s">
        <v>90</v>
      </c>
    </row>
    <row r="84" spans="1:13" ht="20.25" customHeight="1" thickBot="1">
      <c r="A84" s="471"/>
      <c r="B84" s="497"/>
      <c r="C84" s="488"/>
      <c r="D84" s="469"/>
      <c r="E84" s="469"/>
      <c r="F84" s="469"/>
      <c r="G84" s="469"/>
      <c r="H84" s="469"/>
      <c r="I84" s="489"/>
      <c r="J84" s="167">
        <v>2022</v>
      </c>
      <c r="K84" s="169">
        <v>2023</v>
      </c>
      <c r="M84" s="479"/>
    </row>
    <row r="85" spans="1:13" ht="20.1" customHeight="1" thickBot="1">
      <c r="A85" s="5" t="s">
        <v>37</v>
      </c>
      <c r="B85" s="6"/>
      <c r="C85" s="346">
        <f>C46/C7</f>
        <v>6.265484854248997</v>
      </c>
      <c r="D85" s="347">
        <f>D46/D7</f>
        <v>6.456046204224385</v>
      </c>
      <c r="E85" s="347">
        <f>E46/E7</f>
        <v>6.595278864086802</v>
      </c>
      <c r="F85" s="348">
        <f aca="true" t="shared" si="154" ref="F85:I85">F46/F7</f>
        <v>6.597898540266422</v>
      </c>
      <c r="G85" s="348">
        <f t="shared" si="154"/>
        <v>6.5158738856496985</v>
      </c>
      <c r="H85" s="348">
        <f t="shared" si="154"/>
        <v>6.758060866845946</v>
      </c>
      <c r="I85" s="349">
        <f t="shared" si="154"/>
        <v>6.993375068818587</v>
      </c>
      <c r="J85" s="350">
        <f>J46/J7</f>
        <v>6.995847924132887</v>
      </c>
      <c r="K85" s="351">
        <f>K46/K7</f>
        <v>7.2018074025421726</v>
      </c>
      <c r="L85" s="330"/>
      <c r="M85" s="42">
        <f>(K85-J85)/J85</f>
        <v>0.02944024522014085</v>
      </c>
    </row>
    <row r="86" spans="1:13" ht="20.1" customHeight="1">
      <c r="A86" s="24"/>
      <c r="B86" s="144" t="s">
        <v>65</v>
      </c>
      <c r="C86" s="352">
        <f aca="true" t="shared" si="155" ref="C86:K86">C47/C8</f>
        <v>4.006526997746666</v>
      </c>
      <c r="D86" s="353">
        <f t="shared" si="155"/>
        <v>4.012267782540439</v>
      </c>
      <c r="E86" s="353">
        <f t="shared" si="155"/>
        <v>3.9288679671800066</v>
      </c>
      <c r="F86" s="354">
        <f t="shared" si="155"/>
        <v>3.934616808281392</v>
      </c>
      <c r="G86" s="354">
        <f t="shared" si="155"/>
        <v>3.9813012875264353</v>
      </c>
      <c r="H86" s="354">
        <f t="shared" si="155"/>
        <v>3.9803892600391277</v>
      </c>
      <c r="I86" s="355">
        <f t="shared" si="155"/>
        <v>4.158591205058833</v>
      </c>
      <c r="J86" s="352">
        <f t="shared" si="155"/>
        <v>4.181086642460313</v>
      </c>
      <c r="K86" s="356">
        <f t="shared" si="155"/>
        <v>4.193755381259317</v>
      </c>
      <c r="L86" s="330"/>
      <c r="M86" s="42">
        <f aca="true" t="shared" si="156" ref="M86:M117">(K86-J86)/J86</f>
        <v>0.0030300110670629632</v>
      </c>
    </row>
    <row r="87" spans="1:13" ht="20.1" customHeight="1">
      <c r="A87" s="24"/>
      <c r="B87" s="144" t="s">
        <v>66</v>
      </c>
      <c r="C87" s="352">
        <f aca="true" t="shared" si="157" ref="C87:K87">C48/C9</f>
        <v>4.823243758167733</v>
      </c>
      <c r="D87" s="353">
        <f t="shared" si="157"/>
        <v>4.953634688516013</v>
      </c>
      <c r="E87" s="353">
        <f t="shared" si="157"/>
        <v>4.659537051823649</v>
      </c>
      <c r="F87" s="354">
        <f t="shared" si="157"/>
        <v>4.499799059488177</v>
      </c>
      <c r="G87" s="354">
        <f t="shared" si="157"/>
        <v>4.134963191991828</v>
      </c>
      <c r="H87" s="354">
        <f t="shared" si="157"/>
        <v>4.376096403431295</v>
      </c>
      <c r="I87" s="355">
        <f t="shared" si="157"/>
        <v>4.772648549366859</v>
      </c>
      <c r="J87" s="352">
        <f t="shared" si="157"/>
        <v>4.756501188923832</v>
      </c>
      <c r="K87" s="356">
        <f t="shared" si="157"/>
        <v>4.8675051204071496</v>
      </c>
      <c r="L87" s="330"/>
      <c r="M87" s="30">
        <f t="shared" si="156"/>
        <v>0.023337307628936425</v>
      </c>
    </row>
    <row r="88" spans="1:13" ht="20.1" customHeight="1">
      <c r="A88" s="24"/>
      <c r="B88" s="144" t="s">
        <v>73</v>
      </c>
      <c r="C88" s="352">
        <f aca="true" t="shared" si="158" ref="C88:K88">C49/C10</f>
        <v>1.200047056055526</v>
      </c>
      <c r="D88" s="353">
        <f t="shared" si="158"/>
        <v>1.7223988223497535</v>
      </c>
      <c r="E88" s="353">
        <f t="shared" si="158"/>
        <v>1.7286945464820571</v>
      </c>
      <c r="F88" s="354">
        <f t="shared" si="158"/>
        <v>1.3900773782430587</v>
      </c>
      <c r="G88" s="354">
        <f t="shared" si="158"/>
        <v>1.3648760440850747</v>
      </c>
      <c r="H88" s="354">
        <f t="shared" si="158"/>
        <v>1.357301622582796</v>
      </c>
      <c r="I88" s="355">
        <f t="shared" si="158"/>
        <v>1.5740227960589863</v>
      </c>
      <c r="J88" s="352">
        <f t="shared" si="158"/>
        <v>1.479663283769963</v>
      </c>
      <c r="K88" s="356">
        <f t="shared" si="158"/>
        <v>1.9310756632261366</v>
      </c>
      <c r="L88" s="330"/>
      <c r="M88" s="30">
        <f t="shared" si="156"/>
        <v>0.30507777303633676</v>
      </c>
    </row>
    <row r="89" spans="1:13" ht="20.1" customHeight="1">
      <c r="A89" s="24"/>
      <c r="B89" s="144" t="s">
        <v>67</v>
      </c>
      <c r="C89" s="352">
        <f aca="true" t="shared" si="159" ref="C89:K89">C50/C11</f>
        <v>9.946569239784823</v>
      </c>
      <c r="D89" s="353">
        <f t="shared" si="159"/>
        <v>10.215136737554323</v>
      </c>
      <c r="E89" s="353">
        <f t="shared" si="159"/>
        <v>10.77276660061475</v>
      </c>
      <c r="F89" s="354">
        <f t="shared" si="159"/>
        <v>10.836027462226122</v>
      </c>
      <c r="G89" s="354">
        <f t="shared" si="159"/>
        <v>10.763684895776635</v>
      </c>
      <c r="H89" s="354">
        <f t="shared" si="159"/>
        <v>11.167443960592864</v>
      </c>
      <c r="I89" s="355">
        <f t="shared" si="159"/>
        <v>11.621047567043616</v>
      </c>
      <c r="J89" s="352">
        <f t="shared" si="159"/>
        <v>11.616790850701111</v>
      </c>
      <c r="K89" s="356">
        <f t="shared" si="159"/>
        <v>12.332062880377787</v>
      </c>
      <c r="L89" s="330"/>
      <c r="M89" s="30">
        <f t="shared" si="156"/>
        <v>0.06157225681940438</v>
      </c>
    </row>
    <row r="90" spans="1:13" ht="20.1" customHeight="1">
      <c r="A90" s="24"/>
      <c r="B90" t="s">
        <v>68</v>
      </c>
      <c r="C90" s="352">
        <f aca="true" t="shared" si="160" ref="C90:K90">C51/C12</f>
        <v>3.672909027846596</v>
      </c>
      <c r="D90" s="353">
        <f t="shared" si="160"/>
        <v>3.576201390478104</v>
      </c>
      <c r="E90" s="353">
        <f t="shared" si="160"/>
        <v>3.9869235975857715</v>
      </c>
      <c r="F90" s="354">
        <f t="shared" si="160"/>
        <v>4.166781536161465</v>
      </c>
      <c r="G90" s="354">
        <f t="shared" si="160"/>
        <v>4.15442272261383</v>
      </c>
      <c r="H90" s="354">
        <f t="shared" si="160"/>
        <v>3.928371600746211</v>
      </c>
      <c r="I90" s="355">
        <f t="shared" si="160"/>
        <v>4.512960396242186</v>
      </c>
      <c r="J90" s="352">
        <f t="shared" si="160"/>
        <v>4.508910681607539</v>
      </c>
      <c r="K90" s="356">
        <f t="shared" si="160"/>
        <v>3.703155054332282</v>
      </c>
      <c r="L90" s="330"/>
      <c r="M90" s="30">
        <f t="shared" si="156"/>
        <v>-0.1787029471579563</v>
      </c>
    </row>
    <row r="91" spans="1:13" ht="20.1" customHeight="1">
      <c r="A91" s="24"/>
      <c r="B91" s="144" t="s">
        <v>84</v>
      </c>
      <c r="C91" s="352"/>
      <c r="D91" s="353"/>
      <c r="E91" s="353"/>
      <c r="F91" s="354"/>
      <c r="G91" s="354"/>
      <c r="H91" s="354">
        <f aca="true" t="shared" si="161" ref="H91:K91">H52/H13</f>
        <v>5.883875739644971</v>
      </c>
      <c r="I91" s="355">
        <f t="shared" si="161"/>
        <v>7.6926863572433195</v>
      </c>
      <c r="J91" s="352">
        <f t="shared" si="161"/>
        <v>7.365154639175258</v>
      </c>
      <c r="K91" s="356">
        <f t="shared" si="161"/>
        <v>8.014604810996564</v>
      </c>
      <c r="L91" s="330"/>
      <c r="M91" s="30">
        <f t="shared" si="156"/>
        <v>0.08817875572725668</v>
      </c>
    </row>
    <row r="92" spans="1:13" ht="20.1" customHeight="1">
      <c r="A92" s="24"/>
      <c r="B92" t="s">
        <v>69</v>
      </c>
      <c r="C92" s="352"/>
      <c r="D92" s="353"/>
      <c r="E92" s="353"/>
      <c r="F92" s="354">
        <f aca="true" t="shared" si="162" ref="F92:G92">F53/F14</f>
        <v>3.6082474226804124</v>
      </c>
      <c r="G92" s="354">
        <f t="shared" si="162"/>
        <v>3.610800744878957</v>
      </c>
      <c r="H92" s="354"/>
      <c r="I92" s="355"/>
      <c r="J92" s="352"/>
      <c r="K92" s="356"/>
      <c r="L92" s="330"/>
      <c r="M92" s="30"/>
    </row>
    <row r="93" spans="1:13" ht="20.1" customHeight="1">
      <c r="A93" s="24"/>
      <c r="B93" s="144" t="s">
        <v>85</v>
      </c>
      <c r="C93" s="352"/>
      <c r="D93" s="353"/>
      <c r="E93" s="353"/>
      <c r="F93" s="354"/>
      <c r="G93" s="354"/>
      <c r="H93" s="354"/>
      <c r="I93" s="355"/>
      <c r="J93" s="352"/>
      <c r="K93" s="356"/>
      <c r="L93" s="330"/>
      <c r="M93" s="30"/>
    </row>
    <row r="94" spans="1:13" ht="20.1" customHeight="1">
      <c r="A94" s="24"/>
      <c r="B94" t="s">
        <v>70</v>
      </c>
      <c r="C94" s="352"/>
      <c r="D94" s="353"/>
      <c r="E94" s="353"/>
      <c r="F94" s="354"/>
      <c r="G94" s="354"/>
      <c r="H94" s="354"/>
      <c r="I94" s="355"/>
      <c r="J94" s="352"/>
      <c r="K94" s="356"/>
      <c r="L94" s="330"/>
      <c r="M94" s="30"/>
    </row>
    <row r="95" spans="1:13" ht="20.1" customHeight="1" thickBot="1">
      <c r="A95" s="24"/>
      <c r="B95" t="s">
        <v>71</v>
      </c>
      <c r="C95" s="352">
        <f aca="true" t="shared" si="163" ref="C95:K95">C56/C17</f>
        <v>1.8700899615654336</v>
      </c>
      <c r="D95" s="353">
        <f t="shared" si="163"/>
        <v>3.500318594610689</v>
      </c>
      <c r="E95" s="353">
        <f t="shared" si="163"/>
        <v>2.6837821809061744</v>
      </c>
      <c r="F95" s="354">
        <f t="shared" si="163"/>
        <v>2.101327758441189</v>
      </c>
      <c r="G95" s="354">
        <f t="shared" si="163"/>
        <v>1.9844379596893353</v>
      </c>
      <c r="H95" s="354">
        <f t="shared" si="163"/>
        <v>3.01865441169692</v>
      </c>
      <c r="I95" s="355">
        <f t="shared" si="163"/>
        <v>2.722933189599856</v>
      </c>
      <c r="J95" s="352">
        <f t="shared" si="163"/>
        <v>2.7033857842368483</v>
      </c>
      <c r="K95" s="356">
        <f t="shared" si="163"/>
        <v>2.581868397709862</v>
      </c>
      <c r="L95" s="330"/>
      <c r="M95" s="30">
        <f aca="true" t="shared" si="164" ref="M95">(K95-J95)/J95</f>
        <v>-0.04495007232617006</v>
      </c>
    </row>
    <row r="96" spans="1:13" ht="20.1" customHeight="1" thickBot="1">
      <c r="A96" s="5" t="s">
        <v>36</v>
      </c>
      <c r="B96" s="6"/>
      <c r="C96" s="346">
        <f aca="true" t="shared" si="165" ref="C96:K96">C57/C18</f>
        <v>2.105492903459395</v>
      </c>
      <c r="D96" s="347">
        <f t="shared" si="165"/>
        <v>2.1993873370347377</v>
      </c>
      <c r="E96" s="347">
        <f t="shared" si="165"/>
        <v>2.403279408625303</v>
      </c>
      <c r="F96" s="348">
        <f t="shared" si="165"/>
        <v>2.4510560716120424</v>
      </c>
      <c r="G96" s="348">
        <f t="shared" si="165"/>
        <v>2.455038991193388</v>
      </c>
      <c r="H96" s="348">
        <f t="shared" si="165"/>
        <v>2.5734907582817903</v>
      </c>
      <c r="I96" s="349">
        <f t="shared" si="165"/>
        <v>2.73793445646533</v>
      </c>
      <c r="J96" s="346">
        <f t="shared" si="165"/>
        <v>2.653511484015839</v>
      </c>
      <c r="K96" s="357">
        <f t="shared" si="165"/>
        <v>2.7738073027681898</v>
      </c>
      <c r="L96" s="334"/>
      <c r="M96" s="23">
        <f t="shared" si="156"/>
        <v>0.04533457626883698</v>
      </c>
    </row>
    <row r="97" spans="1:13" ht="20.1" customHeight="1">
      <c r="A97" s="24"/>
      <c r="B97" t="s">
        <v>65</v>
      </c>
      <c r="C97" s="352">
        <f aca="true" t="shared" si="166" ref="C97:K97">C58/C19</f>
        <v>1.173277503621012</v>
      </c>
      <c r="D97" s="353">
        <f t="shared" si="166"/>
        <v>1.1874796190726833</v>
      </c>
      <c r="E97" s="353">
        <f t="shared" si="166"/>
        <v>1.3251389366944624</v>
      </c>
      <c r="F97" s="354">
        <f t="shared" si="166"/>
        <v>1.3028065054769342</v>
      </c>
      <c r="G97" s="354">
        <f t="shared" si="166"/>
        <v>1.3416584719004372</v>
      </c>
      <c r="H97" s="354">
        <f t="shared" si="166"/>
        <v>1.3396594168155014</v>
      </c>
      <c r="I97" s="355">
        <f t="shared" si="166"/>
        <v>1.3831243147459957</v>
      </c>
      <c r="J97" s="352">
        <f t="shared" si="166"/>
        <v>1.3748401236372643</v>
      </c>
      <c r="K97" s="356">
        <f t="shared" si="166"/>
        <v>1.4076977626465335</v>
      </c>
      <c r="L97" s="330"/>
      <c r="M97" s="30">
        <f t="shared" si="156"/>
        <v>0.023899243587931756</v>
      </c>
    </row>
    <row r="98" spans="1:13" ht="20.1" customHeight="1">
      <c r="A98" s="24"/>
      <c r="B98" t="s">
        <v>66</v>
      </c>
      <c r="C98" s="352">
        <f aca="true" t="shared" si="167" ref="C98:K98">C59/C20</f>
        <v>3.623731679819617</v>
      </c>
      <c r="D98" s="353">
        <f t="shared" si="167"/>
        <v>3.5576735203907757</v>
      </c>
      <c r="E98" s="353">
        <f t="shared" si="167"/>
        <v>1.3755840856507735</v>
      </c>
      <c r="F98" s="354">
        <f t="shared" si="167"/>
        <v>1.1544637248743719</v>
      </c>
      <c r="G98" s="354">
        <f t="shared" si="167"/>
        <v>0.869370786516854</v>
      </c>
      <c r="H98" s="354">
        <f t="shared" si="167"/>
        <v>1.0946293718094755</v>
      </c>
      <c r="I98" s="355">
        <f t="shared" si="167"/>
        <v>0.23019702452754323</v>
      </c>
      <c r="J98" s="352">
        <f t="shared" si="167"/>
        <v>0.22670991071275556</v>
      </c>
      <c r="K98" s="356">
        <f t="shared" si="167"/>
        <v>0.24495784346329152</v>
      </c>
      <c r="L98" s="330"/>
      <c r="M98" s="30">
        <f t="shared" si="156"/>
        <v>0.08049022953238393</v>
      </c>
    </row>
    <row r="99" spans="1:13" ht="20.1" customHeight="1">
      <c r="A99" s="24"/>
      <c r="B99" t="s">
        <v>73</v>
      </c>
      <c r="C99" s="352"/>
      <c r="D99" s="353"/>
      <c r="E99" s="353"/>
      <c r="F99" s="354">
        <f aca="true" t="shared" si="168" ref="F99:H99">F60/F21</f>
        <v>1.2164948453608246</v>
      </c>
      <c r="G99" s="354">
        <f t="shared" si="168"/>
        <v>1.2302371541501975</v>
      </c>
      <c r="H99" s="354">
        <f t="shared" si="168"/>
        <v>1.2112676056338028</v>
      </c>
      <c r="I99" s="355"/>
      <c r="J99" s="352"/>
      <c r="K99" s="356"/>
      <c r="L99" s="330"/>
      <c r="M99" s="30"/>
    </row>
    <row r="100" spans="1:13" ht="20.1" customHeight="1">
      <c r="A100" s="24"/>
      <c r="B100" t="s">
        <v>67</v>
      </c>
      <c r="C100" s="352">
        <f aca="true" t="shared" si="169" ref="C100:K100">C61/C22</f>
        <v>3.1785179989742596</v>
      </c>
      <c r="D100" s="353">
        <f t="shared" si="169"/>
        <v>3.341357352154599</v>
      </c>
      <c r="E100" s="353">
        <f t="shared" si="169"/>
        <v>3.5266265851486778</v>
      </c>
      <c r="F100" s="354">
        <f t="shared" si="169"/>
        <v>3.665144446417882</v>
      </c>
      <c r="G100" s="354">
        <f t="shared" si="169"/>
        <v>3.7224524631013147</v>
      </c>
      <c r="H100" s="354">
        <f t="shared" si="169"/>
        <v>3.885219566795857</v>
      </c>
      <c r="I100" s="355">
        <f t="shared" si="169"/>
        <v>4.1071427710294754</v>
      </c>
      <c r="J100" s="352">
        <f t="shared" si="169"/>
        <v>3.9794388476059903</v>
      </c>
      <c r="K100" s="356">
        <f t="shared" si="169"/>
        <v>4.190628558694583</v>
      </c>
      <c r="L100" s="330"/>
      <c r="M100" s="30">
        <f t="shared" si="156"/>
        <v>0.053070224013027266</v>
      </c>
    </row>
    <row r="101" spans="1:13" ht="20.1" customHeight="1">
      <c r="A101" s="24"/>
      <c r="B101" t="s">
        <v>68</v>
      </c>
      <c r="C101" s="352">
        <f aca="true" t="shared" si="170" ref="C101:K101">C62/C23</f>
        <v>1.0031370703872367</v>
      </c>
      <c r="D101" s="353">
        <f t="shared" si="170"/>
        <v>1.000162454653427</v>
      </c>
      <c r="E101" s="353">
        <f t="shared" si="170"/>
        <v>1.0887527012298375</v>
      </c>
      <c r="F101" s="354">
        <f t="shared" si="170"/>
        <v>1.064066286926751</v>
      </c>
      <c r="G101" s="354">
        <f t="shared" si="170"/>
        <v>1.0530935899430136</v>
      </c>
      <c r="H101" s="354">
        <f t="shared" si="170"/>
        <v>1.0306728208436553</v>
      </c>
      <c r="I101" s="355">
        <f t="shared" si="170"/>
        <v>1.0879606761140892</v>
      </c>
      <c r="J101" s="352">
        <f t="shared" si="170"/>
        <v>1.0839141761625102</v>
      </c>
      <c r="K101" s="356">
        <f t="shared" si="170"/>
        <v>1.1471074162545774</v>
      </c>
      <c r="L101" s="330"/>
      <c r="M101" s="30">
        <f t="shared" si="156"/>
        <v>0.05830096282696156</v>
      </c>
    </row>
    <row r="102" spans="1:13" ht="20.1" customHeight="1">
      <c r="A102" s="24"/>
      <c r="B102" t="s">
        <v>84</v>
      </c>
      <c r="C102" s="352"/>
      <c r="D102" s="353"/>
      <c r="E102" s="353"/>
      <c r="F102" s="354"/>
      <c r="G102" s="354"/>
      <c r="H102" s="354">
        <f aca="true" t="shared" si="171" ref="H102:K102">H63/H24</f>
        <v>5.843736593736594</v>
      </c>
      <c r="I102" s="355">
        <f t="shared" si="171"/>
        <v>6.845875978326309</v>
      </c>
      <c r="J102" s="352">
        <f t="shared" si="171"/>
        <v>7.01703713005986</v>
      </c>
      <c r="K102" s="356">
        <f t="shared" si="171"/>
        <v>6.399619597297829</v>
      </c>
      <c r="L102" s="330"/>
      <c r="M102" s="30">
        <f t="shared" si="156"/>
        <v>-0.08798835196654625</v>
      </c>
    </row>
    <row r="103" spans="1:13" ht="20.1" customHeight="1">
      <c r="A103" s="24"/>
      <c r="B103" t="s">
        <v>69</v>
      </c>
      <c r="C103" s="352"/>
      <c r="D103" s="353"/>
      <c r="E103" s="353">
        <f aca="true" t="shared" si="172" ref="E103:K103">E64/E25</f>
        <v>1.7142857142857142</v>
      </c>
      <c r="F103" s="354">
        <f t="shared" si="172"/>
        <v>1.6877828054298643</v>
      </c>
      <c r="G103" s="354">
        <f t="shared" si="172"/>
        <v>1.6666666666666667</v>
      </c>
      <c r="H103" s="354">
        <f t="shared" si="172"/>
        <v>1.4084231145935358</v>
      </c>
      <c r="I103" s="355">
        <f t="shared" si="172"/>
        <v>1.428087986463621</v>
      </c>
      <c r="J103" s="352">
        <f t="shared" si="172"/>
        <v>1.41602634467618</v>
      </c>
      <c r="K103" s="356">
        <f t="shared" si="172"/>
        <v>1.0420629714660545</v>
      </c>
      <c r="L103" s="330"/>
      <c r="M103" s="30">
        <f t="shared" si="156"/>
        <v>-0.26409351394916614</v>
      </c>
    </row>
    <row r="104" spans="1:13" ht="20.1" customHeight="1">
      <c r="A104" s="24"/>
      <c r="B104" t="s">
        <v>85</v>
      </c>
      <c r="C104" s="352"/>
      <c r="D104" s="353"/>
      <c r="E104" s="353"/>
      <c r="F104" s="354"/>
      <c r="G104" s="354"/>
      <c r="H104" s="354">
        <f aca="true" t="shared" si="173" ref="H104:K104">H65/H26</f>
        <v>3.2897235882652196</v>
      </c>
      <c r="I104" s="355">
        <f t="shared" si="173"/>
        <v>3.394860878820131</v>
      </c>
      <c r="J104" s="352">
        <f t="shared" si="173"/>
        <v>3.4838458544180617</v>
      </c>
      <c r="K104" s="356">
        <f t="shared" si="173"/>
        <v>3.36812912875483</v>
      </c>
      <c r="L104" s="330"/>
      <c r="M104" s="30">
        <f t="shared" si="156"/>
        <v>-0.03321522550042928</v>
      </c>
    </row>
    <row r="105" spans="1:13" ht="20.1" customHeight="1">
      <c r="A105" s="24"/>
      <c r="B105" t="s">
        <v>70</v>
      </c>
      <c r="C105" s="352"/>
      <c r="D105" s="353">
        <f aca="true" t="shared" si="174" ref="D105:F105">D66/D27</f>
        <v>17.333333333333332</v>
      </c>
      <c r="E105" s="353">
        <f t="shared" si="174"/>
        <v>15.655172413793103</v>
      </c>
      <c r="F105" s="354">
        <f t="shared" si="174"/>
        <v>11.590909090909092</v>
      </c>
      <c r="G105" s="354"/>
      <c r="H105" s="354"/>
      <c r="I105" s="355"/>
      <c r="J105" s="352"/>
      <c r="K105" s="356"/>
      <c r="L105" s="330"/>
      <c r="M105" s="30"/>
    </row>
    <row r="106" spans="1:13" ht="20.1" customHeight="1" thickBot="1">
      <c r="A106" s="24"/>
      <c r="B106" t="s">
        <v>71</v>
      </c>
      <c r="C106" s="358">
        <f aca="true" t="shared" si="175" ref="C106:K106">C67/C28</f>
        <v>0.808500633894246</v>
      </c>
      <c r="D106" s="359">
        <f t="shared" si="175"/>
        <v>0.8202695501447509</v>
      </c>
      <c r="E106" s="359">
        <f t="shared" si="175"/>
        <v>0.9951243806862736</v>
      </c>
      <c r="F106" s="354">
        <f t="shared" si="175"/>
        <v>1.0089309407324405</v>
      </c>
      <c r="G106" s="354">
        <f t="shared" si="175"/>
        <v>0.9293099398625857</v>
      </c>
      <c r="H106" s="354">
        <f t="shared" si="175"/>
        <v>0.8979624773949546</v>
      </c>
      <c r="I106" s="355">
        <f t="shared" si="175"/>
        <v>0.9684862153942481</v>
      </c>
      <c r="J106" s="352">
        <f t="shared" si="175"/>
        <v>0.9655516742183716</v>
      </c>
      <c r="K106" s="356">
        <f t="shared" si="175"/>
        <v>1.0053395289807305</v>
      </c>
      <c r="L106" s="330"/>
      <c r="M106" s="30">
        <f aca="true" t="shared" si="176" ref="M106">(K106-J106)/J106</f>
        <v>0.04120738001367743</v>
      </c>
    </row>
    <row r="107" spans="1:13" ht="20.1" customHeight="1" thickBot="1">
      <c r="A107" s="74" t="s">
        <v>21</v>
      </c>
      <c r="B107" s="100"/>
      <c r="C107" s="360">
        <f aca="true" t="shared" si="177" ref="C107:K107">C68/C29</f>
        <v>3.2971313478721176</v>
      </c>
      <c r="D107" s="361">
        <f t="shared" si="177"/>
        <v>3.4762310257382754</v>
      </c>
      <c r="E107" s="361">
        <f t="shared" si="177"/>
        <v>3.6948644296680007</v>
      </c>
      <c r="F107" s="361">
        <f t="shared" si="177"/>
        <v>3.7801661091711316</v>
      </c>
      <c r="G107" s="361">
        <f t="shared" si="177"/>
        <v>3.2540461338474636</v>
      </c>
      <c r="H107" s="361">
        <f t="shared" si="177"/>
        <v>3.3256787457234953</v>
      </c>
      <c r="I107" s="362">
        <f t="shared" si="177"/>
        <v>4.017641158397467</v>
      </c>
      <c r="J107" s="363">
        <f t="shared" si="177"/>
        <v>3.9628152851209992</v>
      </c>
      <c r="K107" s="364">
        <f t="shared" si="177"/>
        <v>4.205571612054401</v>
      </c>
      <c r="L107" s="330"/>
      <c r="M107" s="98">
        <f t="shared" si="156"/>
        <v>0.061258552182552564</v>
      </c>
    </row>
    <row r="108" spans="1:13" ht="20.1" customHeight="1">
      <c r="A108" s="24"/>
      <c r="B108" t="s">
        <v>65</v>
      </c>
      <c r="C108" s="352">
        <f aca="true" t="shared" si="178" ref="C108:K108">C69/C30</f>
        <v>2.226022928555991</v>
      </c>
      <c r="D108" s="352">
        <f t="shared" si="178"/>
        <v>2.237042024467251</v>
      </c>
      <c r="E108" s="352">
        <f t="shared" si="178"/>
        <v>2.328417268555337</v>
      </c>
      <c r="F108" s="352">
        <f t="shared" si="178"/>
        <v>2.32567223216062</v>
      </c>
      <c r="G108" s="352">
        <f t="shared" si="178"/>
        <v>1.9843107132987947</v>
      </c>
      <c r="H108" s="352">
        <f t="shared" si="178"/>
        <v>1.9356245558180663</v>
      </c>
      <c r="I108" s="352">
        <f t="shared" si="178"/>
        <v>2.432782648222709</v>
      </c>
      <c r="J108" s="352">
        <f t="shared" si="178"/>
        <v>2.428081240049637</v>
      </c>
      <c r="K108" s="356">
        <f t="shared" si="178"/>
        <v>2.5311197198765756</v>
      </c>
      <c r="L108" s="330"/>
      <c r="M108" s="242">
        <f t="shared" si="156"/>
        <v>0.04243617475699946</v>
      </c>
    </row>
    <row r="109" spans="1:13" ht="20.1" customHeight="1">
      <c r="A109" s="24"/>
      <c r="B109" t="s">
        <v>66</v>
      </c>
      <c r="C109" s="352">
        <f aca="true" t="shared" si="179" ref="C109:K109">C70/C31</f>
        <v>4.811994004880947</v>
      </c>
      <c r="D109" s="352">
        <f t="shared" si="179"/>
        <v>4.945217111114399</v>
      </c>
      <c r="E109" s="352">
        <f t="shared" si="179"/>
        <v>4.650322326217402</v>
      </c>
      <c r="F109" s="352">
        <f t="shared" si="179"/>
        <v>4.480739372609148</v>
      </c>
      <c r="G109" s="352">
        <f t="shared" si="179"/>
        <v>4.104401197252175</v>
      </c>
      <c r="H109" s="352">
        <f t="shared" si="179"/>
        <v>4.360204650170675</v>
      </c>
      <c r="I109" s="352">
        <f t="shared" si="179"/>
        <v>4.62303426115425</v>
      </c>
      <c r="J109" s="352">
        <f t="shared" si="179"/>
        <v>4.599912557998455</v>
      </c>
      <c r="K109" s="356">
        <f t="shared" si="179"/>
        <v>4.760066030559746</v>
      </c>
      <c r="L109" s="335"/>
      <c r="M109" s="336">
        <f aca="true" t="shared" si="180" ref="M109:M115">(K109-J109)/J109</f>
        <v>0.03481663412988394</v>
      </c>
    </row>
    <row r="110" spans="1:13" ht="20.1" customHeight="1">
      <c r="A110" s="24"/>
      <c r="B110" t="s">
        <v>73</v>
      </c>
      <c r="C110" s="352">
        <f aca="true" t="shared" si="181" ref="C110:K110">C71/C32</f>
        <v>1.200047056055526</v>
      </c>
      <c r="D110" s="352">
        <f t="shared" si="181"/>
        <v>1.7223988223497535</v>
      </c>
      <c r="E110" s="352">
        <f t="shared" si="181"/>
        <v>1.7286945464820571</v>
      </c>
      <c r="F110" s="352">
        <f t="shared" si="181"/>
        <v>1.3893143608102596</v>
      </c>
      <c r="G110" s="352">
        <f t="shared" si="181"/>
        <v>1.3579765551814063</v>
      </c>
      <c r="H110" s="352">
        <f t="shared" si="181"/>
        <v>1.3565374410377358</v>
      </c>
      <c r="I110" s="352">
        <f t="shared" si="181"/>
        <v>1.5740227960589863</v>
      </c>
      <c r="J110" s="352">
        <f t="shared" si="181"/>
        <v>1.479663283769963</v>
      </c>
      <c r="K110" s="356">
        <f t="shared" si="181"/>
        <v>1.9310756632261366</v>
      </c>
      <c r="L110" s="335"/>
      <c r="M110" s="336">
        <f t="shared" si="180"/>
        <v>0.30507777303633676</v>
      </c>
    </row>
    <row r="111" spans="1:13" ht="20.1" customHeight="1">
      <c r="A111" s="24"/>
      <c r="B111" t="s">
        <v>67</v>
      </c>
      <c r="C111" s="352">
        <f aca="true" t="shared" si="182" ref="C111:K111">C72/C33</f>
        <v>4.757161068909195</v>
      </c>
      <c r="D111" s="352">
        <f t="shared" si="182"/>
        <v>5.05714502386079</v>
      </c>
      <c r="E111" s="352">
        <f t="shared" si="182"/>
        <v>5.3290817478206725</v>
      </c>
      <c r="F111" s="352">
        <f t="shared" si="182"/>
        <v>5.543247076397367</v>
      </c>
      <c r="G111" s="352">
        <f t="shared" si="182"/>
        <v>4.827236900694743</v>
      </c>
      <c r="H111" s="352">
        <f t="shared" si="182"/>
        <v>4.916698326725114</v>
      </c>
      <c r="I111" s="352">
        <f t="shared" si="182"/>
        <v>5.878366801799879</v>
      </c>
      <c r="J111" s="352">
        <f t="shared" si="182"/>
        <v>5.797727721644361</v>
      </c>
      <c r="K111" s="356">
        <f t="shared" si="182"/>
        <v>6.264999072479457</v>
      </c>
      <c r="L111" s="335"/>
      <c r="M111" s="336">
        <f t="shared" si="180"/>
        <v>0.0805956011163917</v>
      </c>
    </row>
    <row r="112" spans="1:13" ht="20.1" customHeight="1">
      <c r="A112" s="24"/>
      <c r="B112" t="s">
        <v>68</v>
      </c>
      <c r="C112" s="352">
        <f aca="true" t="shared" si="183" ref="C112:K112">C73/C34</f>
        <v>1.9846552035594633</v>
      </c>
      <c r="D112" s="352">
        <f t="shared" si="183"/>
        <v>2.0307573797217455</v>
      </c>
      <c r="E112" s="352">
        <f t="shared" si="183"/>
        <v>2.332550522581074</v>
      </c>
      <c r="F112" s="352">
        <f t="shared" si="183"/>
        <v>2.35721351277505</v>
      </c>
      <c r="G112" s="352">
        <f t="shared" si="183"/>
        <v>1.9604110728784718</v>
      </c>
      <c r="H112" s="352">
        <f t="shared" si="183"/>
        <v>1.7179957498416387</v>
      </c>
      <c r="I112" s="352">
        <f t="shared" si="183"/>
        <v>2.4531358857916636</v>
      </c>
      <c r="J112" s="352">
        <f t="shared" si="183"/>
        <v>2.4114141496974986</v>
      </c>
      <c r="K112" s="356">
        <f t="shared" si="183"/>
        <v>2.3868390604287084</v>
      </c>
      <c r="L112" s="335"/>
      <c r="M112" s="336">
        <f t="shared" si="180"/>
        <v>-0.010191152470376351</v>
      </c>
    </row>
    <row r="113" spans="1:13" ht="20.1" customHeight="1">
      <c r="A113" s="24"/>
      <c r="B113" t="s">
        <v>84</v>
      </c>
      <c r="C113" s="352"/>
      <c r="D113" s="352"/>
      <c r="E113" s="352"/>
      <c r="F113" s="352"/>
      <c r="G113" s="352"/>
      <c r="H113" s="352">
        <f aca="true" t="shared" si="184" ref="H113:K113">H74/H35</f>
        <v>5.854415931989925</v>
      </c>
      <c r="I113" s="352">
        <f t="shared" si="184"/>
        <v>6.987855563743552</v>
      </c>
      <c r="J113" s="352">
        <f t="shared" si="184"/>
        <v>7.075785517937298</v>
      </c>
      <c r="K113" s="356">
        <f t="shared" si="184"/>
        <v>6.906976744186046</v>
      </c>
      <c r="L113" s="335"/>
      <c r="M113" s="336">
        <f t="shared" si="180"/>
        <v>-0.023857248544817706</v>
      </c>
    </row>
    <row r="114" spans="1:13" ht="20.1" customHeight="1">
      <c r="A114" s="24"/>
      <c r="B114" t="s">
        <v>69</v>
      </c>
      <c r="C114" s="352"/>
      <c r="D114" s="352"/>
      <c r="E114" s="352">
        <f aca="true" t="shared" si="185" ref="E114:K114">E75/E36</f>
        <v>1.7142857142857142</v>
      </c>
      <c r="F114" s="352">
        <f t="shared" si="185"/>
        <v>3.3018050541516244</v>
      </c>
      <c r="G114" s="352">
        <f t="shared" si="185"/>
        <v>3.4791666666666665</v>
      </c>
      <c r="H114" s="352">
        <f t="shared" si="185"/>
        <v>1.4084231145935358</v>
      </c>
      <c r="I114" s="352">
        <f t="shared" si="185"/>
        <v>1.428087986463621</v>
      </c>
      <c r="J114" s="352">
        <f t="shared" si="185"/>
        <v>1.41602634467618</v>
      </c>
      <c r="K114" s="356">
        <f t="shared" si="185"/>
        <v>1.0420629714660545</v>
      </c>
      <c r="L114" s="335"/>
      <c r="M114" s="336">
        <f t="shared" si="180"/>
        <v>-0.26409351394916614</v>
      </c>
    </row>
    <row r="115" spans="1:13" ht="20.1" customHeight="1">
      <c r="A115" s="24"/>
      <c r="B115" t="s">
        <v>85</v>
      </c>
      <c r="C115" s="352"/>
      <c r="D115" s="352"/>
      <c r="E115" s="352"/>
      <c r="F115" s="352"/>
      <c r="G115" s="352"/>
      <c r="H115" s="352">
        <f aca="true" t="shared" si="186" ref="H115:K115">H76/H37</f>
        <v>3.2897235882652196</v>
      </c>
      <c r="I115" s="352">
        <f t="shared" si="186"/>
        <v>3.394860878820131</v>
      </c>
      <c r="J115" s="352">
        <f t="shared" si="186"/>
        <v>3.4838458544180617</v>
      </c>
      <c r="K115" s="356">
        <f t="shared" si="186"/>
        <v>3.36812912875483</v>
      </c>
      <c r="L115" s="335"/>
      <c r="M115" s="336">
        <f t="shared" si="180"/>
        <v>-0.03321522550042928</v>
      </c>
    </row>
    <row r="116" spans="1:13" ht="20.1" customHeight="1">
      <c r="A116" s="24"/>
      <c r="B116" t="s">
        <v>70</v>
      </c>
      <c r="C116" s="352"/>
      <c r="D116" s="352">
        <f aca="true" t="shared" si="187" ref="D116:F116">D77/D38</f>
        <v>17.333333333333332</v>
      </c>
      <c r="E116" s="352">
        <f t="shared" si="187"/>
        <v>15.655172413793103</v>
      </c>
      <c r="F116" s="352">
        <f t="shared" si="187"/>
        <v>11.590909090909092</v>
      </c>
      <c r="G116" s="352"/>
      <c r="H116" s="352"/>
      <c r="I116" s="352"/>
      <c r="J116" s="352"/>
      <c r="K116" s="356"/>
      <c r="L116" s="330"/>
      <c r="M116" s="336"/>
    </row>
    <row r="117" spans="1:13" ht="20.1" customHeight="1" thickBot="1">
      <c r="A117" s="31"/>
      <c r="B117" s="25" t="s">
        <v>71</v>
      </c>
      <c r="C117" s="358">
        <f aca="true" t="shared" si="188" ref="C117:K117">C78/C39</f>
        <v>0.8220490816883854</v>
      </c>
      <c r="D117" s="358">
        <f t="shared" si="188"/>
        <v>0.8386774425793344</v>
      </c>
      <c r="E117" s="358">
        <f t="shared" si="188"/>
        <v>1.0055573488595</v>
      </c>
      <c r="F117" s="358">
        <f t="shared" si="188"/>
        <v>1.0265574065817267</v>
      </c>
      <c r="G117" s="358">
        <f t="shared" si="188"/>
        <v>0.9402735844650787</v>
      </c>
      <c r="H117" s="358">
        <f t="shared" si="188"/>
        <v>0.9171789449872019</v>
      </c>
      <c r="I117" s="358">
        <f t="shared" si="188"/>
        <v>0.9986261432877258</v>
      </c>
      <c r="J117" s="358">
        <f t="shared" si="188"/>
        <v>0.9952970653172183</v>
      </c>
      <c r="K117" s="365">
        <f t="shared" si="188"/>
        <v>1.0374611275616847</v>
      </c>
      <c r="L117" s="333"/>
      <c r="M117" s="34">
        <f t="shared" si="156"/>
        <v>0.04236329404932791</v>
      </c>
    </row>
    <row r="118" ht="20.1" customHeight="1"/>
    <row r="119" ht="15.75">
      <c r="A119" s="99" t="s">
        <v>39</v>
      </c>
    </row>
  </sheetData>
  <mergeCells count="46">
    <mergeCell ref="T5:U5"/>
    <mergeCell ref="J44:K44"/>
    <mergeCell ref="T44:U44"/>
    <mergeCell ref="J83:K83"/>
    <mergeCell ref="W5:X5"/>
    <mergeCell ref="W44:X44"/>
    <mergeCell ref="S5:S6"/>
    <mergeCell ref="S44:S45"/>
    <mergeCell ref="N44:N45"/>
    <mergeCell ref="O44:O45"/>
    <mergeCell ref="N5:N6"/>
    <mergeCell ref="O5:O6"/>
    <mergeCell ref="R5:R6"/>
    <mergeCell ref="R44:R45"/>
    <mergeCell ref="P44:P45"/>
    <mergeCell ref="P5:P6"/>
    <mergeCell ref="A44:B45"/>
    <mergeCell ref="C44:C45"/>
    <mergeCell ref="D44:D45"/>
    <mergeCell ref="E44:E45"/>
    <mergeCell ref="M44:M45"/>
    <mergeCell ref="I44:I45"/>
    <mergeCell ref="H44:H45"/>
    <mergeCell ref="F44:F45"/>
    <mergeCell ref="M5:M6"/>
    <mergeCell ref="I5:I6"/>
    <mergeCell ref="J5:K5"/>
    <mergeCell ref="H5:H6"/>
    <mergeCell ref="F5:F6"/>
    <mergeCell ref="G5:G6"/>
    <mergeCell ref="Q5:Q6"/>
    <mergeCell ref="G44:G45"/>
    <mergeCell ref="Q44:Q45"/>
    <mergeCell ref="G83:G84"/>
    <mergeCell ref="A83:B84"/>
    <mergeCell ref="C83:C84"/>
    <mergeCell ref="D83:D84"/>
    <mergeCell ref="E83:E84"/>
    <mergeCell ref="M83:M84"/>
    <mergeCell ref="I83:I84"/>
    <mergeCell ref="H83:H84"/>
    <mergeCell ref="F83:F84"/>
    <mergeCell ref="A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ignoredErrors>
    <ignoredError sqref="L109:M112 L117:M117 L113:M113 L114:L11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M85:M117</xm:sqref>
        </x14:conditionalFormatting>
        <x14:conditionalFormatting xmlns:xm="http://schemas.microsoft.com/office/excel/2006/main">
          <x14:cfRule type="iconSet" priority="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W7:X39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W46:X78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B92"/>
  <sheetViews>
    <sheetView showGridLines="0" workbookViewId="0" topLeftCell="A49">
      <selection activeCell="K46" sqref="K46"/>
    </sheetView>
  </sheetViews>
  <sheetFormatPr defaultColWidth="9.140625" defaultRowHeight="15"/>
  <cols>
    <col min="1" max="1" width="2.8515625" style="0" customWidth="1"/>
    <col min="2" max="2" width="23.00390625" style="0" customWidth="1"/>
    <col min="3" max="8" width="12.00390625" style="0" customWidth="1"/>
    <col min="9" max="11" width="11.140625" style="0" customWidth="1"/>
    <col min="12" max="12" width="2.57421875" style="0" customWidth="1"/>
    <col min="13" max="14" width="10.28125" style="0" customWidth="1"/>
    <col min="15" max="18" width="11.140625" style="0" customWidth="1"/>
    <col min="19" max="21" width="11.7109375" style="0" customWidth="1"/>
    <col min="22" max="22" width="2.57421875" style="0" customWidth="1"/>
    <col min="23" max="24" width="11.140625" style="0" customWidth="1"/>
    <col min="25" max="26" width="10.28125" style="0" customWidth="1"/>
    <col min="27" max="27" width="1.8515625" style="0" customWidth="1"/>
    <col min="31" max="31" width="11.57421875" style="0" customWidth="1"/>
  </cols>
  <sheetData>
    <row r="1" ht="15">
      <c r="A1" s="1" t="s">
        <v>74</v>
      </c>
    </row>
    <row r="2" ht="15">
      <c r="A2" s="1"/>
    </row>
    <row r="3" spans="1:23" ht="15">
      <c r="A3" s="1" t="s">
        <v>22</v>
      </c>
      <c r="M3" s="1" t="s">
        <v>24</v>
      </c>
      <c r="W3" s="1" t="str">
        <f>7!W3</f>
        <v>VARIAÇÃO (JAN-SET)</v>
      </c>
    </row>
    <row r="4" ht="15.75" thickBot="1"/>
    <row r="5" spans="1:24" ht="24" customHeight="1">
      <c r="A5" s="470" t="s">
        <v>79</v>
      </c>
      <c r="B5" s="496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1">
        <v>2019</v>
      </c>
      <c r="Q5" s="461">
        <v>2020</v>
      </c>
      <c r="R5" s="461">
        <v>2021</v>
      </c>
      <c r="S5" s="463">
        <v>2022</v>
      </c>
      <c r="T5" s="467" t="str">
        <f>J5</f>
        <v>janeiro - setembro</v>
      </c>
      <c r="U5" s="468"/>
      <c r="W5" s="498" t="s">
        <v>88</v>
      </c>
      <c r="X5" s="499"/>
    </row>
    <row r="6" spans="1:24" ht="20.25" customHeight="1" thickBot="1">
      <c r="A6" s="471"/>
      <c r="B6" s="49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69"/>
      <c r="Q6" s="469"/>
      <c r="R6" s="469"/>
      <c r="S6" s="489"/>
      <c r="T6" s="167">
        <v>2022</v>
      </c>
      <c r="U6" s="169">
        <v>2023</v>
      </c>
      <c r="W6" s="131" t="s">
        <v>0</v>
      </c>
      <c r="X6" s="38" t="s">
        <v>38</v>
      </c>
    </row>
    <row r="7" spans="1:27" ht="20.1" customHeight="1" thickBot="1">
      <c r="A7" s="5" t="s">
        <v>37</v>
      </c>
      <c r="B7" s="6"/>
      <c r="C7" s="13">
        <f>SUM(C8:C14)</f>
        <v>25537692</v>
      </c>
      <c r="D7" s="14">
        <f>SUM(D8:D14)</f>
        <v>27705328</v>
      </c>
      <c r="E7" s="14">
        <f aca="true" t="shared" si="0" ref="E7:G7">SUM(E8:E14)</f>
        <v>29031670</v>
      </c>
      <c r="F7" s="14">
        <f t="shared" si="0"/>
        <v>33762788</v>
      </c>
      <c r="G7" s="14">
        <f t="shared" si="0"/>
        <v>17865065</v>
      </c>
      <c r="H7" s="14">
        <v>17612451</v>
      </c>
      <c r="I7" s="15">
        <v>29816255</v>
      </c>
      <c r="J7" s="391">
        <v>22207390</v>
      </c>
      <c r="K7" s="14">
        <v>23390980</v>
      </c>
      <c r="L7" s="1"/>
      <c r="M7" s="135">
        <f aca="true" t="shared" si="1" ref="M7:U7">C7/C23</f>
        <v>0.23271684344599755</v>
      </c>
      <c r="N7" s="21">
        <f t="shared" si="1"/>
        <v>0.24656824321214252</v>
      </c>
      <c r="O7" s="21">
        <f t="shared" si="1"/>
        <v>0.252221480360922</v>
      </c>
      <c r="P7" s="21">
        <f t="shared" si="1"/>
        <v>0.27097021944512095</v>
      </c>
      <c r="Q7" s="21">
        <f t="shared" si="1"/>
        <v>0.15947392203809377</v>
      </c>
      <c r="R7" s="21">
        <f t="shared" si="1"/>
        <v>0.1496470147408561</v>
      </c>
      <c r="S7" s="21">
        <f t="shared" si="1"/>
        <v>0.23932561386402645</v>
      </c>
      <c r="T7" s="20">
        <f t="shared" si="1"/>
        <v>0.24364819210116243</v>
      </c>
      <c r="U7" s="235">
        <f t="shared" si="1"/>
        <v>0.26073174961464257</v>
      </c>
      <c r="V7" s="1"/>
      <c r="W7" s="64">
        <f>(K7-J7)/J7</f>
        <v>0.05329712316485638</v>
      </c>
      <c r="X7" s="101">
        <f>(U7-T7)*100</f>
        <v>1.7083557513480145</v>
      </c>
      <c r="AA7" s="1"/>
    </row>
    <row r="8" spans="1:24" ht="20.1" customHeight="1">
      <c r="A8" s="24"/>
      <c r="B8" s="144" t="s">
        <v>65</v>
      </c>
      <c r="C8" s="10">
        <v>4752509</v>
      </c>
      <c r="D8" s="11">
        <v>4120786</v>
      </c>
      <c r="E8" s="11">
        <v>4097827</v>
      </c>
      <c r="F8" s="35">
        <v>6130385</v>
      </c>
      <c r="G8" s="35">
        <v>3338714</v>
      </c>
      <c r="H8" s="35">
        <v>3257512</v>
      </c>
      <c r="I8" s="12">
        <v>5138016</v>
      </c>
      <c r="J8" s="213">
        <v>3836184</v>
      </c>
      <c r="K8" s="162">
        <v>3929565</v>
      </c>
      <c r="M8" s="77">
        <f>C8/$C$7</f>
        <v>0.1860978274779099</v>
      </c>
      <c r="N8" s="18">
        <f>D8/$D$7</f>
        <v>0.14873622864165334</v>
      </c>
      <c r="O8" s="18">
        <f aca="true" t="shared" si="2" ref="O8:P11">E8/$E$7</f>
        <v>0.14115023352084122</v>
      </c>
      <c r="P8" s="18">
        <f t="shared" si="2"/>
        <v>0.21116198275882855</v>
      </c>
      <c r="Q8" s="18">
        <f>G8/$G$7</f>
        <v>0.18688507430563506</v>
      </c>
      <c r="R8" s="18">
        <f aca="true" t="shared" si="3" ref="R8:S11">H8/$E$7</f>
        <v>0.11220546389511868</v>
      </c>
      <c r="S8" s="18">
        <f t="shared" si="3"/>
        <v>0.17697969148863982</v>
      </c>
      <c r="T8" s="96">
        <f>J8/$J$7</f>
        <v>0.17274357770093648</v>
      </c>
      <c r="U8" s="78">
        <f>K8/$K$7</f>
        <v>0.16799488520788783</v>
      </c>
      <c r="W8" s="146">
        <f aca="true" t="shared" si="4" ref="W8:W27">(K8-J8)/J8</f>
        <v>0.024342158770277962</v>
      </c>
      <c r="X8" s="104">
        <f aca="true" t="shared" si="5" ref="X8:X30">(U8-T8)*100</f>
        <v>-0.4748692493048656</v>
      </c>
    </row>
    <row r="9" spans="1:24" ht="20.1" customHeight="1">
      <c r="A9" s="24"/>
      <c r="B9" s="144" t="s">
        <v>66</v>
      </c>
      <c r="C9" s="10">
        <v>0</v>
      </c>
      <c r="D9" s="11">
        <v>25846</v>
      </c>
      <c r="E9" s="11">
        <v>79785</v>
      </c>
      <c r="F9" s="35">
        <v>116767</v>
      </c>
      <c r="G9" s="35">
        <v>49134</v>
      </c>
      <c r="H9" s="35">
        <v>274626</v>
      </c>
      <c r="I9" s="12">
        <v>337172</v>
      </c>
      <c r="J9" s="213">
        <v>254846</v>
      </c>
      <c r="K9" s="162">
        <v>238590</v>
      </c>
      <c r="M9" s="77">
        <f>C9/$C$7</f>
        <v>0</v>
      </c>
      <c r="N9" s="18">
        <f>D9/$D$7</f>
        <v>0.0009328891540284237</v>
      </c>
      <c r="O9" s="18">
        <f t="shared" si="2"/>
        <v>0.0027482056664325546</v>
      </c>
      <c r="P9" s="18">
        <f t="shared" si="2"/>
        <v>0.004022055913421446</v>
      </c>
      <c r="Q9" s="18">
        <f aca="true" t="shared" si="6" ref="Q9:Q14">G9/$G$7</f>
        <v>0.0027502838640665454</v>
      </c>
      <c r="R9" s="18">
        <f t="shared" si="3"/>
        <v>0.009459531608068016</v>
      </c>
      <c r="S9" s="18">
        <f t="shared" si="3"/>
        <v>0.011613937468977844</v>
      </c>
      <c r="T9" s="96">
        <f aca="true" t="shared" si="7" ref="T9:T14">J9/$J$7</f>
        <v>0.011475729475638515</v>
      </c>
      <c r="U9" s="78">
        <f aca="true" t="shared" si="8" ref="U9:U14">K9/$K$7</f>
        <v>0.010200085674050424</v>
      </c>
      <c r="W9" s="146">
        <f t="shared" si="4"/>
        <v>-0.06378754228043602</v>
      </c>
      <c r="X9" s="104">
        <f t="shared" si="5"/>
        <v>-0.1275643801588091</v>
      </c>
    </row>
    <row r="10" spans="1:24" ht="20.1" customHeight="1">
      <c r="A10" s="24"/>
      <c r="B10" s="144" t="s">
        <v>67</v>
      </c>
      <c r="C10" s="10">
        <v>20324839</v>
      </c>
      <c r="D10" s="11">
        <v>22940926</v>
      </c>
      <c r="E10" s="11">
        <v>24153604</v>
      </c>
      <c r="F10" s="35">
        <v>26754504</v>
      </c>
      <c r="G10" s="35">
        <v>13913271</v>
      </c>
      <c r="H10" s="35">
        <v>13652518</v>
      </c>
      <c r="I10" s="12">
        <v>23664759</v>
      </c>
      <c r="J10" s="213">
        <v>17644855</v>
      </c>
      <c r="K10" s="162">
        <v>18709618</v>
      </c>
      <c r="M10" s="77">
        <f>C10/$C$7</f>
        <v>0.7958761112789676</v>
      </c>
      <c r="N10" s="18">
        <f>D10/$D$7</f>
        <v>0.8280330050595323</v>
      </c>
      <c r="O10" s="18">
        <f t="shared" si="2"/>
        <v>0.8319743232132357</v>
      </c>
      <c r="P10" s="18">
        <f t="shared" si="2"/>
        <v>0.9215626934310014</v>
      </c>
      <c r="Q10" s="18">
        <f t="shared" si="6"/>
        <v>0.7787976702015917</v>
      </c>
      <c r="R10" s="18">
        <f t="shared" si="3"/>
        <v>0.47026292321454466</v>
      </c>
      <c r="S10" s="18">
        <f t="shared" si="3"/>
        <v>0.8151359876989508</v>
      </c>
      <c r="T10" s="96">
        <f t="shared" si="7"/>
        <v>0.7945487965942869</v>
      </c>
      <c r="U10" s="78">
        <f t="shared" si="8"/>
        <v>0.7998646486808163</v>
      </c>
      <c r="W10" s="146">
        <f t="shared" si="4"/>
        <v>0.06034410597310094</v>
      </c>
      <c r="X10" s="104">
        <f t="shared" si="5"/>
        <v>0.5315852086529405</v>
      </c>
    </row>
    <row r="11" spans="1:24" ht="20.1" customHeight="1">
      <c r="A11" s="24"/>
      <c r="B11" t="s">
        <v>68</v>
      </c>
      <c r="C11" s="10">
        <v>460344</v>
      </c>
      <c r="D11" s="11">
        <v>617770</v>
      </c>
      <c r="E11" s="11">
        <v>700454</v>
      </c>
      <c r="F11" s="35">
        <v>761132</v>
      </c>
      <c r="G11" s="35">
        <v>563946</v>
      </c>
      <c r="H11" s="35">
        <v>427795</v>
      </c>
      <c r="I11" s="12">
        <v>676308</v>
      </c>
      <c r="J11" s="213">
        <v>471505</v>
      </c>
      <c r="K11" s="162">
        <v>513207</v>
      </c>
      <c r="M11" s="77">
        <f>C11/$C$7</f>
        <v>0.018026061243122518</v>
      </c>
      <c r="N11" s="18">
        <f>D11/$D$7</f>
        <v>0.022297877144786014</v>
      </c>
      <c r="O11" s="18">
        <f t="shared" si="2"/>
        <v>0.024127237599490488</v>
      </c>
      <c r="P11" s="18">
        <f t="shared" si="2"/>
        <v>0.026217299934864238</v>
      </c>
      <c r="Q11" s="18">
        <f t="shared" si="6"/>
        <v>0.03156697162870664</v>
      </c>
      <c r="R11" s="18">
        <f t="shared" si="3"/>
        <v>0.014735459586031393</v>
      </c>
      <c r="S11" s="18">
        <f t="shared" si="3"/>
        <v>0.02329552519713816</v>
      </c>
      <c r="T11" s="96">
        <f t="shared" si="7"/>
        <v>0.02123189622913814</v>
      </c>
      <c r="U11" s="78">
        <f t="shared" si="8"/>
        <v>0.021940380437245468</v>
      </c>
      <c r="W11" s="146">
        <f t="shared" si="4"/>
        <v>0.08844444915748507</v>
      </c>
      <c r="X11" s="104">
        <f t="shared" si="5"/>
        <v>0.07084842081073288</v>
      </c>
    </row>
    <row r="12" spans="1:24" ht="20.1" customHeight="1">
      <c r="A12" s="24"/>
      <c r="B12" s="144" t="s">
        <v>84</v>
      </c>
      <c r="C12" s="10"/>
      <c r="D12" s="11"/>
      <c r="E12" s="11"/>
      <c r="F12" s="35">
        <v>0</v>
      </c>
      <c r="G12" s="35">
        <v>0</v>
      </c>
      <c r="H12" s="35">
        <v>0</v>
      </c>
      <c r="I12" s="12">
        <v>0</v>
      </c>
      <c r="J12" s="213">
        <v>0</v>
      </c>
      <c r="K12" s="162">
        <v>0</v>
      </c>
      <c r="M12" s="77"/>
      <c r="N12" s="18"/>
      <c r="O12" s="18"/>
      <c r="P12" s="18"/>
      <c r="Q12" s="18">
        <f t="shared" si="6"/>
        <v>0</v>
      </c>
      <c r="R12" s="18"/>
      <c r="S12" s="18"/>
      <c r="T12" s="96"/>
      <c r="U12" s="78"/>
      <c r="W12" s="146"/>
      <c r="X12" s="104"/>
    </row>
    <row r="13" spans="1:24" ht="20.1" customHeight="1">
      <c r="A13" s="24"/>
      <c r="B13" s="144" t="s">
        <v>85</v>
      </c>
      <c r="C13" s="10"/>
      <c r="D13" s="11"/>
      <c r="E13" s="11"/>
      <c r="F13" s="35">
        <v>0</v>
      </c>
      <c r="G13" s="35">
        <v>0</v>
      </c>
      <c r="H13" s="35">
        <v>0</v>
      </c>
      <c r="I13" s="12">
        <v>0</v>
      </c>
      <c r="J13" s="213">
        <v>0</v>
      </c>
      <c r="K13" s="162">
        <v>0</v>
      </c>
      <c r="M13" s="77"/>
      <c r="N13" s="18"/>
      <c r="O13" s="18"/>
      <c r="P13" s="18"/>
      <c r="Q13" s="18">
        <f t="shared" si="6"/>
        <v>0</v>
      </c>
      <c r="R13" s="18"/>
      <c r="S13" s="18"/>
      <c r="T13" s="96"/>
      <c r="U13" s="78"/>
      <c r="W13" s="146"/>
      <c r="X13" s="104"/>
    </row>
    <row r="14" spans="1:24" ht="20.1" customHeight="1" thickBot="1">
      <c r="A14" s="24"/>
      <c r="B14" t="s">
        <v>70</v>
      </c>
      <c r="C14" s="10">
        <v>0</v>
      </c>
      <c r="D14" s="11">
        <v>0</v>
      </c>
      <c r="E14" s="11">
        <v>0</v>
      </c>
      <c r="F14" s="35">
        <v>0</v>
      </c>
      <c r="G14" s="35"/>
      <c r="H14" s="35"/>
      <c r="I14" s="12"/>
      <c r="J14" s="213"/>
      <c r="K14" s="162"/>
      <c r="M14" s="77">
        <f>C14/$C$7</f>
        <v>0</v>
      </c>
      <c r="N14" s="18">
        <f>D14/$D$7</f>
        <v>0</v>
      </c>
      <c r="O14" s="18">
        <f>E14/$E$7</f>
        <v>0</v>
      </c>
      <c r="P14" s="18">
        <f>F14/$E$7</f>
        <v>0</v>
      </c>
      <c r="Q14" s="18">
        <f t="shared" si="6"/>
        <v>0</v>
      </c>
      <c r="R14" s="18">
        <f>H14/$E$7</f>
        <v>0</v>
      </c>
      <c r="S14" s="18">
        <f>I14/$E$7</f>
        <v>0</v>
      </c>
      <c r="T14" s="96">
        <f t="shared" si="7"/>
        <v>0</v>
      </c>
      <c r="U14" s="78">
        <f t="shared" si="8"/>
        <v>0</v>
      </c>
      <c r="W14" s="109"/>
      <c r="X14" s="106">
        <f t="shared" si="5"/>
        <v>0</v>
      </c>
    </row>
    <row r="15" spans="1:27" ht="20.1" customHeight="1" thickBot="1">
      <c r="A15" s="5" t="s">
        <v>36</v>
      </c>
      <c r="B15" s="6"/>
      <c r="C15" s="13">
        <f>SUM(C16:C22)</f>
        <v>84199496</v>
      </c>
      <c r="D15" s="14">
        <f>SUM(D16:D22)</f>
        <v>84658404</v>
      </c>
      <c r="E15" s="14">
        <f aca="true" t="shared" si="9" ref="E15:G15">SUM(E16:E22)</f>
        <v>86072206</v>
      </c>
      <c r="F15" s="14">
        <f t="shared" si="9"/>
        <v>90838237</v>
      </c>
      <c r="G15" s="14">
        <f t="shared" si="9"/>
        <v>94159928</v>
      </c>
      <c r="H15" s="14">
        <v>100080849</v>
      </c>
      <c r="I15" s="15">
        <v>94768216</v>
      </c>
      <c r="J15" s="391">
        <v>68937920</v>
      </c>
      <c r="K15" s="14">
        <v>66321838</v>
      </c>
      <c r="L15" s="1"/>
      <c r="M15" s="135">
        <f aca="true" t="shared" si="10" ref="M15:U15">C15/C23</f>
        <v>0.7672831565540025</v>
      </c>
      <c r="N15" s="21">
        <f t="shared" si="10"/>
        <v>0.7534317567878575</v>
      </c>
      <c r="O15" s="21">
        <f t="shared" si="10"/>
        <v>0.747778519639078</v>
      </c>
      <c r="P15" s="21">
        <f t="shared" si="10"/>
        <v>0.729041008517955</v>
      </c>
      <c r="Q15" s="21">
        <f t="shared" si="10"/>
        <v>0.8405260779619063</v>
      </c>
      <c r="R15" s="21">
        <f t="shared" si="10"/>
        <v>0.8503529852591439</v>
      </c>
      <c r="S15" s="21">
        <f t="shared" si="10"/>
        <v>0.7606743861359736</v>
      </c>
      <c r="T15" s="20">
        <f t="shared" si="10"/>
        <v>0.7563518078988376</v>
      </c>
      <c r="U15" s="235">
        <f t="shared" si="10"/>
        <v>0.7392682503853574</v>
      </c>
      <c r="V15" s="1"/>
      <c r="W15" s="64">
        <f t="shared" si="4"/>
        <v>-0.03794837442150851</v>
      </c>
      <c r="X15" s="101">
        <f t="shared" si="5"/>
        <v>-1.708355751348023</v>
      </c>
      <c r="AA15" s="26"/>
    </row>
    <row r="16" spans="1:27" ht="20.1" customHeight="1">
      <c r="A16" s="24"/>
      <c r="B16" t="s">
        <v>65</v>
      </c>
      <c r="C16" s="10">
        <v>11441104</v>
      </c>
      <c r="D16" s="11">
        <v>10241513</v>
      </c>
      <c r="E16" s="11">
        <v>9917571</v>
      </c>
      <c r="F16" s="35">
        <v>11863549</v>
      </c>
      <c r="G16" s="35">
        <v>12058569</v>
      </c>
      <c r="H16" s="35">
        <v>11612382</v>
      </c>
      <c r="I16" s="12">
        <v>10099148</v>
      </c>
      <c r="J16" s="2">
        <v>7454562</v>
      </c>
      <c r="K16" s="12">
        <v>7066836</v>
      </c>
      <c r="M16" s="77">
        <f>C16/$C$15</f>
        <v>0.13588090836078165</v>
      </c>
      <c r="N16" s="18">
        <f>D16/$D$15</f>
        <v>0.12097455794229242</v>
      </c>
      <c r="O16" s="18">
        <f aca="true" t="shared" si="11" ref="O16:P19">E16/$E$15</f>
        <v>0.11522385054241552</v>
      </c>
      <c r="P16" s="18">
        <f t="shared" si="11"/>
        <v>0.13783251936170893</v>
      </c>
      <c r="Q16" s="18">
        <f>G16/G15</f>
        <v>0.12806476445054207</v>
      </c>
      <c r="R16" s="18">
        <f aca="true" t="shared" si="12" ref="R16:S19">H16/$E$15</f>
        <v>0.13491442289744496</v>
      </c>
      <c r="S16" s="18">
        <f t="shared" si="12"/>
        <v>0.11733343978659035</v>
      </c>
      <c r="T16" s="96">
        <f>J16/$J$15</f>
        <v>0.10813442006953503</v>
      </c>
      <c r="U16" s="78">
        <f>K16/$K$15</f>
        <v>0.10655368145858683</v>
      </c>
      <c r="W16" s="146">
        <f t="shared" si="4"/>
        <v>-0.0520119089491777</v>
      </c>
      <c r="X16" s="104">
        <f t="shared" si="5"/>
        <v>-0.1580738610948193</v>
      </c>
      <c r="AA16" s="2"/>
    </row>
    <row r="17" spans="1:28" ht="20.1" customHeight="1">
      <c r="A17" s="24"/>
      <c r="B17" t="s">
        <v>66</v>
      </c>
      <c r="C17" s="10">
        <v>0</v>
      </c>
      <c r="D17" s="11">
        <v>0</v>
      </c>
      <c r="E17" s="11">
        <v>0</v>
      </c>
      <c r="F17" s="35">
        <v>0</v>
      </c>
      <c r="G17" s="35">
        <v>0</v>
      </c>
      <c r="H17" s="35">
        <v>0</v>
      </c>
      <c r="I17" s="12">
        <v>0</v>
      </c>
      <c r="J17" s="2">
        <v>0</v>
      </c>
      <c r="K17" s="12">
        <v>0</v>
      </c>
      <c r="M17" s="77">
        <f>C17/$C$15</f>
        <v>0</v>
      </c>
      <c r="N17" s="18">
        <f>D17/$D$15</f>
        <v>0</v>
      </c>
      <c r="O17" s="18">
        <f t="shared" si="11"/>
        <v>0</v>
      </c>
      <c r="P17" s="18">
        <f t="shared" si="11"/>
        <v>0</v>
      </c>
      <c r="Q17" s="18">
        <f aca="true" t="shared" si="13" ref="Q17:Q20">G17/G16</f>
        <v>0</v>
      </c>
      <c r="R17" s="18">
        <f t="shared" si="12"/>
        <v>0</v>
      </c>
      <c r="S17" s="18">
        <f t="shared" si="12"/>
        <v>0</v>
      </c>
      <c r="T17" s="96">
        <f aca="true" t="shared" si="14" ref="T17:T22">J17/$J$15</f>
        <v>0</v>
      </c>
      <c r="U17" s="78">
        <f aca="true" t="shared" si="15" ref="U17:U22">K17/$K$15</f>
        <v>0</v>
      </c>
      <c r="W17" s="146"/>
      <c r="X17" s="104">
        <f t="shared" si="5"/>
        <v>0</v>
      </c>
      <c r="AA17" s="2"/>
      <c r="AB17" t="s">
        <v>80</v>
      </c>
    </row>
    <row r="18" spans="1:27" ht="20.1" customHeight="1">
      <c r="A18" s="24"/>
      <c r="B18" t="s">
        <v>67</v>
      </c>
      <c r="C18" s="10">
        <v>72485215</v>
      </c>
      <c r="D18" s="11">
        <v>74110457</v>
      </c>
      <c r="E18" s="11">
        <v>75873238</v>
      </c>
      <c r="F18" s="35">
        <v>78523643</v>
      </c>
      <c r="G18" s="35">
        <v>81602555</v>
      </c>
      <c r="H18" s="35">
        <v>87973103</v>
      </c>
      <c r="I18" s="12">
        <v>84261800</v>
      </c>
      <c r="J18" s="2">
        <v>61164778</v>
      </c>
      <c r="K18" s="12">
        <v>59001002</v>
      </c>
      <c r="M18" s="77">
        <f>C18/$C$15</f>
        <v>0.8608746897962429</v>
      </c>
      <c r="N18" s="18">
        <f>D18/$D$15</f>
        <v>0.8754057896012308</v>
      </c>
      <c r="O18" s="18">
        <f t="shared" si="11"/>
        <v>0.8815068362486259</v>
      </c>
      <c r="P18" s="18">
        <f t="shared" si="11"/>
        <v>0.9122996452536606</v>
      </c>
      <c r="Q18" s="18"/>
      <c r="R18" s="18">
        <f t="shared" si="12"/>
        <v>1.0220849108944645</v>
      </c>
      <c r="S18" s="18">
        <f t="shared" si="12"/>
        <v>0.978966427327307</v>
      </c>
      <c r="T18" s="96">
        <f t="shared" si="14"/>
        <v>0.8872443206873663</v>
      </c>
      <c r="U18" s="78">
        <f t="shared" si="15"/>
        <v>0.8896165091202689</v>
      </c>
      <c r="W18" s="146">
        <f t="shared" si="4"/>
        <v>-0.035376176792467066</v>
      </c>
      <c r="X18" s="104">
        <f t="shared" si="5"/>
        <v>0.23721884329026555</v>
      </c>
      <c r="AA18" s="2"/>
    </row>
    <row r="19" spans="1:27" ht="20.1" customHeight="1">
      <c r="A19" s="24"/>
      <c r="B19" t="s">
        <v>68</v>
      </c>
      <c r="C19" s="10">
        <v>273177</v>
      </c>
      <c r="D19" s="11">
        <v>306410</v>
      </c>
      <c r="E19" s="11">
        <v>281368</v>
      </c>
      <c r="F19" s="35">
        <v>451023</v>
      </c>
      <c r="G19" s="35">
        <v>498804</v>
      </c>
      <c r="H19" s="35">
        <v>479280</v>
      </c>
      <c r="I19" s="12">
        <v>365035</v>
      </c>
      <c r="J19" s="2">
        <v>286763</v>
      </c>
      <c r="K19" s="12">
        <v>237068</v>
      </c>
      <c r="M19" s="77">
        <f>C19/$C$15</f>
        <v>0.003244401842975402</v>
      </c>
      <c r="N19" s="18">
        <f>D19/$D$15</f>
        <v>0.0036193689642436445</v>
      </c>
      <c r="O19" s="18">
        <f t="shared" si="11"/>
        <v>0.0032689762825411956</v>
      </c>
      <c r="P19" s="18">
        <f t="shared" si="11"/>
        <v>0.005240053914732939</v>
      </c>
      <c r="Q19" s="18">
        <f t="shared" si="13"/>
        <v>0.00611260272426519</v>
      </c>
      <c r="R19" s="18">
        <f t="shared" si="12"/>
        <v>0.005568348044896166</v>
      </c>
      <c r="S19" s="18">
        <f t="shared" si="12"/>
        <v>0.004241032232867367</v>
      </c>
      <c r="T19" s="96">
        <f t="shared" si="14"/>
        <v>0.004159728056779201</v>
      </c>
      <c r="U19" s="78">
        <f t="shared" si="15"/>
        <v>0.003574508897054391</v>
      </c>
      <c r="W19" s="146">
        <f t="shared" si="4"/>
        <v>-0.173296415506882</v>
      </c>
      <c r="X19" s="104">
        <f t="shared" si="5"/>
        <v>-0.058521915972480985</v>
      </c>
      <c r="AA19" s="2"/>
    </row>
    <row r="20" spans="1:27" ht="20.1" customHeight="1">
      <c r="A20" s="24"/>
      <c r="B20" t="s">
        <v>84</v>
      </c>
      <c r="C20" s="10"/>
      <c r="D20" s="11"/>
      <c r="E20" s="11"/>
      <c r="F20" s="35">
        <v>0</v>
      </c>
      <c r="G20" s="35">
        <v>0</v>
      </c>
      <c r="H20" s="35">
        <v>4290</v>
      </c>
      <c r="I20" s="12">
        <v>9348</v>
      </c>
      <c r="J20" s="2">
        <v>8696</v>
      </c>
      <c r="K20" s="12">
        <v>1081</v>
      </c>
      <c r="M20" s="77">
        <f aca="true" t="shared" si="16" ref="M20:M21">C20/$C$15</f>
        <v>0</v>
      </c>
      <c r="N20" s="18">
        <f aca="true" t="shared" si="17" ref="N20:N21">D20/$D$15</f>
        <v>0</v>
      </c>
      <c r="O20" s="18">
        <f aca="true" t="shared" si="18" ref="O20:O21">E20/$E$15</f>
        <v>0</v>
      </c>
      <c r="P20" s="18">
        <f aca="true" t="shared" si="19" ref="P20:P21">F20/$E$15</f>
        <v>0</v>
      </c>
      <c r="Q20" s="18">
        <f t="shared" si="13"/>
        <v>0</v>
      </c>
      <c r="R20" s="18">
        <f aca="true" t="shared" si="20" ref="R20:R21">H20/$E$15</f>
        <v>4.984187346145166E-05</v>
      </c>
      <c r="S20" s="18">
        <f aca="true" t="shared" si="21" ref="S20:S21">I20/$E$15</f>
        <v>0.00010860648790621215</v>
      </c>
      <c r="T20" s="96">
        <f aca="true" t="shared" si="22" ref="T20:T21">J20/$J$15</f>
        <v>0.0001261424771736658</v>
      </c>
      <c r="U20" s="78">
        <f aca="true" t="shared" si="23" ref="U20:U21">K20/$K$15</f>
        <v>1.6299307024633423E-05</v>
      </c>
      <c r="W20" s="146">
        <f aca="true" t="shared" si="24" ref="W20:W21">(K20-J20)/J20</f>
        <v>-0.8756899724011039</v>
      </c>
      <c r="X20" s="104">
        <f aca="true" t="shared" si="25" ref="X20:X21">(U20-T20)*100</f>
        <v>-0.010984317014903239</v>
      </c>
      <c r="AA20" s="2"/>
    </row>
    <row r="21" spans="1:27" ht="20.1" customHeight="1">
      <c r="A21" s="24"/>
      <c r="B21" t="s">
        <v>85</v>
      </c>
      <c r="C21" s="10"/>
      <c r="D21" s="11"/>
      <c r="E21" s="11"/>
      <c r="F21" s="35">
        <v>0</v>
      </c>
      <c r="G21" s="35">
        <v>0</v>
      </c>
      <c r="H21" s="35">
        <v>11794</v>
      </c>
      <c r="I21" s="12">
        <v>32885</v>
      </c>
      <c r="J21" s="2">
        <v>23121</v>
      </c>
      <c r="K21" s="12">
        <v>15851</v>
      </c>
      <c r="M21" s="77">
        <f t="shared" si="16"/>
        <v>0</v>
      </c>
      <c r="N21" s="18">
        <f t="shared" si="17"/>
        <v>0</v>
      </c>
      <c r="O21" s="18">
        <f t="shared" si="18"/>
        <v>0</v>
      </c>
      <c r="P21" s="18">
        <f t="shared" si="19"/>
        <v>0</v>
      </c>
      <c r="Q21" s="18"/>
      <c r="R21" s="18">
        <f t="shared" si="20"/>
        <v>0.000137024488485865</v>
      </c>
      <c r="S21" s="18">
        <f t="shared" si="21"/>
        <v>0.0003820629391095193</v>
      </c>
      <c r="T21" s="96">
        <f t="shared" si="22"/>
        <v>0.0003353887091458518</v>
      </c>
      <c r="U21" s="78">
        <f t="shared" si="23"/>
        <v>0.00023900121706518448</v>
      </c>
      <c r="W21" s="146">
        <f t="shared" si="24"/>
        <v>-0.314432766748843</v>
      </c>
      <c r="X21" s="104">
        <f t="shared" si="25"/>
        <v>-0.00963874920806673</v>
      </c>
      <c r="AA21" s="2"/>
    </row>
    <row r="22" spans="1:27" ht="20.1" customHeight="1" thickBot="1">
      <c r="A22" s="24"/>
      <c r="B22" t="s">
        <v>70</v>
      </c>
      <c r="C22" s="10">
        <v>0</v>
      </c>
      <c r="D22" s="11">
        <v>24</v>
      </c>
      <c r="E22" s="11">
        <v>29</v>
      </c>
      <c r="F22" s="35">
        <v>22</v>
      </c>
      <c r="G22" s="35"/>
      <c r="H22" s="35"/>
      <c r="I22" s="43"/>
      <c r="J22" s="2"/>
      <c r="K22" s="12"/>
      <c r="M22" s="77">
        <f>C22/$C$15</f>
        <v>0</v>
      </c>
      <c r="N22" s="18">
        <f>D22/$D$15</f>
        <v>2.834922330924169E-07</v>
      </c>
      <c r="O22" s="18">
        <f>E22/$E$15</f>
        <v>3.369264173384844E-07</v>
      </c>
      <c r="P22" s="18">
        <f>F22/$E$15</f>
        <v>2.5559935108436746E-07</v>
      </c>
      <c r="Q22" s="18"/>
      <c r="R22" s="18">
        <f>H22/$E$15</f>
        <v>0</v>
      </c>
      <c r="S22" s="18">
        <f>I22/$E$15</f>
        <v>0</v>
      </c>
      <c r="T22" s="96">
        <f t="shared" si="14"/>
        <v>0</v>
      </c>
      <c r="U22" s="78">
        <f t="shared" si="15"/>
        <v>0</v>
      </c>
      <c r="W22" s="109"/>
      <c r="X22" s="106">
        <f t="shared" si="5"/>
        <v>0</v>
      </c>
      <c r="AA22" s="2"/>
    </row>
    <row r="23" spans="1:27" ht="20.1" customHeight="1" thickBot="1">
      <c r="A23" s="74" t="s">
        <v>21</v>
      </c>
      <c r="B23" s="100"/>
      <c r="C23" s="143">
        <f aca="true" t="shared" si="26" ref="C23:E24">C7+C15</f>
        <v>109737188</v>
      </c>
      <c r="D23" s="84">
        <f t="shared" si="26"/>
        <v>112363732</v>
      </c>
      <c r="E23" s="84">
        <f t="shared" si="26"/>
        <v>115103876</v>
      </c>
      <c r="F23" s="337">
        <v>124599626</v>
      </c>
      <c r="G23" s="338">
        <f>G7+G15</f>
        <v>112024993</v>
      </c>
      <c r="H23" s="338">
        <f>H7+H15</f>
        <v>117693300</v>
      </c>
      <c r="I23" s="338">
        <f>I7+I15</f>
        <v>124584471</v>
      </c>
      <c r="J23" s="191">
        <f>J7+J15</f>
        <v>91145310</v>
      </c>
      <c r="K23" s="145">
        <f>K7+K15</f>
        <v>89712818</v>
      </c>
      <c r="M23" s="147">
        <f aca="true" t="shared" si="27" ref="M23:U23">M7+M15</f>
        <v>1</v>
      </c>
      <c r="N23" s="150">
        <f t="shared" si="27"/>
        <v>1</v>
      </c>
      <c r="O23" s="150">
        <f t="shared" si="27"/>
        <v>1</v>
      </c>
      <c r="P23" s="150">
        <f t="shared" si="27"/>
        <v>1.000011227963076</v>
      </c>
      <c r="Q23" s="150">
        <f t="shared" si="27"/>
        <v>1</v>
      </c>
      <c r="R23" s="150">
        <f aca="true" t="shared" si="28" ref="R23">R7+R15</f>
        <v>1</v>
      </c>
      <c r="S23" s="151">
        <f t="shared" si="27"/>
        <v>1</v>
      </c>
      <c r="T23" s="243">
        <f t="shared" si="27"/>
        <v>1</v>
      </c>
      <c r="U23" s="178">
        <f t="shared" si="27"/>
        <v>1</v>
      </c>
      <c r="W23" s="239">
        <f t="shared" si="4"/>
        <v>-0.015716573897219727</v>
      </c>
      <c r="X23" s="156">
        <f t="shared" si="5"/>
        <v>0</v>
      </c>
      <c r="AA23" s="1"/>
    </row>
    <row r="24" spans="1:24" ht="20.1" customHeight="1">
      <c r="A24" s="24"/>
      <c r="B24" t="s">
        <v>65</v>
      </c>
      <c r="C24" s="10">
        <f t="shared" si="26"/>
        <v>16193613</v>
      </c>
      <c r="D24" s="11">
        <f t="shared" si="26"/>
        <v>14362299</v>
      </c>
      <c r="E24" s="11">
        <f t="shared" si="26"/>
        <v>14015398</v>
      </c>
      <c r="F24" s="11">
        <f>F8+F16</f>
        <v>17993934</v>
      </c>
      <c r="G24" s="11">
        <f>G8+G16</f>
        <v>15397283</v>
      </c>
      <c r="H24" s="11">
        <f aca="true" t="shared" si="29" ref="H24:K30">H8+H16</f>
        <v>14869894</v>
      </c>
      <c r="I24" s="402">
        <f>I8+I16</f>
        <v>15237164</v>
      </c>
      <c r="J24" s="10">
        <f aca="true" t="shared" si="30" ref="J24:K24">J8+J16</f>
        <v>11290746</v>
      </c>
      <c r="K24" s="162">
        <f t="shared" si="30"/>
        <v>10996401</v>
      </c>
      <c r="L24" s="2"/>
      <c r="M24" s="77">
        <f>C24/$C$23</f>
        <v>0.1475672312653027</v>
      </c>
      <c r="N24" s="18">
        <f>D24/$D$23</f>
        <v>0.12781970431526785</v>
      </c>
      <c r="O24" s="18">
        <f>E24/$E$23</f>
        <v>0.12176304123763826</v>
      </c>
      <c r="P24" s="18">
        <f>F24/$F$23</f>
        <v>0.14441402897950914</v>
      </c>
      <c r="Q24" s="18">
        <f>G24/$G$23</f>
        <v>0.13744506995862968</v>
      </c>
      <c r="R24" s="18">
        <f>H24/$H$23</f>
        <v>0.126344439318126</v>
      </c>
      <c r="S24" s="19">
        <f>I24/$I$23</f>
        <v>0.12230387846652252</v>
      </c>
      <c r="T24" s="96">
        <f>J24/$J$23</f>
        <v>0.12387632451960501</v>
      </c>
      <c r="U24" s="78">
        <f>K24/$K$23</f>
        <v>0.12257335401057182</v>
      </c>
      <c r="W24" s="107">
        <f t="shared" si="4"/>
        <v>-0.026069579459142914</v>
      </c>
      <c r="X24" s="108">
        <f t="shared" si="5"/>
        <v>-0.1302970509033191</v>
      </c>
    </row>
    <row r="25" spans="1:24" ht="20.1" customHeight="1">
      <c r="A25" s="24"/>
      <c r="B25" t="s">
        <v>66</v>
      </c>
      <c r="C25" s="10">
        <f aca="true" t="shared" si="31" ref="C25:F25">C9+C17</f>
        <v>0</v>
      </c>
      <c r="D25" s="11">
        <f t="shared" si="31"/>
        <v>25846</v>
      </c>
      <c r="E25" s="11">
        <f t="shared" si="31"/>
        <v>79785</v>
      </c>
      <c r="F25" s="11">
        <f t="shared" si="31"/>
        <v>116767</v>
      </c>
      <c r="G25" s="11">
        <f aca="true" t="shared" si="32" ref="G25">G9+G17</f>
        <v>49134</v>
      </c>
      <c r="H25" s="11">
        <f t="shared" si="29"/>
        <v>274626</v>
      </c>
      <c r="I25" s="35">
        <f t="shared" si="29"/>
        <v>337172</v>
      </c>
      <c r="J25" s="10">
        <f t="shared" si="29"/>
        <v>254846</v>
      </c>
      <c r="K25" s="162">
        <f t="shared" si="29"/>
        <v>238590</v>
      </c>
      <c r="L25" s="2"/>
      <c r="M25" s="77">
        <f>C25/$C$23</f>
        <v>0</v>
      </c>
      <c r="N25" s="18">
        <f aca="true" t="shared" si="33" ref="N25:N30">D25/$D$23</f>
        <v>0.00023002083982045024</v>
      </c>
      <c r="O25" s="18">
        <f aca="true" t="shared" si="34" ref="O25:O30">E25/$E$23</f>
        <v>0.0006931565015238931</v>
      </c>
      <c r="P25" s="18">
        <f aca="true" t="shared" si="35" ref="P25:P30">F25/$F$23</f>
        <v>0.0009371376443778411</v>
      </c>
      <c r="Q25" s="18">
        <f aca="true" t="shared" si="36" ref="Q25:Q30">G25/$G$23</f>
        <v>0.00043859855452077555</v>
      </c>
      <c r="R25" s="18">
        <f aca="true" t="shared" si="37" ref="R25:R30">H25/$H$23</f>
        <v>0.0023334038556145505</v>
      </c>
      <c r="S25" s="19">
        <f aca="true" t="shared" si="38" ref="S25:S30">I25/$I$23</f>
        <v>0.002706372610435533</v>
      </c>
      <c r="T25" s="96">
        <f aca="true" t="shared" si="39" ref="T25:T30">J25/$J$23</f>
        <v>0.0027960407397813448</v>
      </c>
      <c r="U25" s="78">
        <f aca="true" t="shared" si="40" ref="U25:U30">K25/$K$23</f>
        <v>0.0026594861840144183</v>
      </c>
      <c r="W25" s="146">
        <f t="shared" si="4"/>
        <v>-0.06378754228043602</v>
      </c>
      <c r="X25" s="104">
        <f t="shared" si="5"/>
        <v>-0.01365545557669265</v>
      </c>
    </row>
    <row r="26" spans="1:24" ht="20.1" customHeight="1">
      <c r="A26" s="24"/>
      <c r="B26" t="s">
        <v>67</v>
      </c>
      <c r="C26" s="10">
        <f aca="true" t="shared" si="41" ref="C26:F26">C10+C18</f>
        <v>92810054</v>
      </c>
      <c r="D26" s="11">
        <f t="shared" si="41"/>
        <v>97051383</v>
      </c>
      <c r="E26" s="11">
        <f t="shared" si="41"/>
        <v>100026842</v>
      </c>
      <c r="F26" s="11">
        <f t="shared" si="41"/>
        <v>105278147</v>
      </c>
      <c r="G26" s="11">
        <f aca="true" t="shared" si="42" ref="G26">G10+G18</f>
        <v>95515826</v>
      </c>
      <c r="H26" s="11">
        <f t="shared" si="29"/>
        <v>101625621</v>
      </c>
      <c r="I26" s="35">
        <f t="shared" si="29"/>
        <v>107926559</v>
      </c>
      <c r="J26" s="10">
        <f t="shared" si="29"/>
        <v>78809633</v>
      </c>
      <c r="K26" s="162">
        <f t="shared" si="29"/>
        <v>77710620</v>
      </c>
      <c r="L26" s="2"/>
      <c r="M26" s="77">
        <f>C26/$C$23</f>
        <v>0.8457484257752258</v>
      </c>
      <c r="N26" s="18">
        <f t="shared" si="33"/>
        <v>0.8637251653407169</v>
      </c>
      <c r="O26" s="18">
        <f t="shared" si="34"/>
        <v>0.8690136724848432</v>
      </c>
      <c r="P26" s="18">
        <f t="shared" si="35"/>
        <v>0.8449314847863187</v>
      </c>
      <c r="Q26" s="18">
        <f t="shared" si="36"/>
        <v>0.8526296091801586</v>
      </c>
      <c r="R26" s="18">
        <f t="shared" si="37"/>
        <v>0.863478388319471</v>
      </c>
      <c r="S26" s="19">
        <f t="shared" si="38"/>
        <v>0.8662922283468218</v>
      </c>
      <c r="T26" s="96">
        <f t="shared" si="39"/>
        <v>0.8646592238262177</v>
      </c>
      <c r="U26" s="78">
        <f t="shared" si="40"/>
        <v>0.8662153495167212</v>
      </c>
      <c r="W26" s="146">
        <f t="shared" si="4"/>
        <v>-0.01394516073942382</v>
      </c>
      <c r="X26" s="104">
        <f t="shared" si="5"/>
        <v>0.15561256905034515</v>
      </c>
    </row>
    <row r="27" spans="1:24" ht="20.1" customHeight="1">
      <c r="A27" s="24"/>
      <c r="B27" t="s">
        <v>68</v>
      </c>
      <c r="C27" s="10">
        <f aca="true" t="shared" si="43" ref="C27:F27">C11+C19</f>
        <v>733521</v>
      </c>
      <c r="D27" s="11">
        <f t="shared" si="43"/>
        <v>924180</v>
      </c>
      <c r="E27" s="11">
        <f t="shared" si="43"/>
        <v>981822</v>
      </c>
      <c r="F27" s="11">
        <f t="shared" si="43"/>
        <v>1212155</v>
      </c>
      <c r="G27" s="11">
        <f aca="true" t="shared" si="44" ref="G27">G11+G19</f>
        <v>1062750</v>
      </c>
      <c r="H27" s="11">
        <f t="shared" si="29"/>
        <v>907075</v>
      </c>
      <c r="I27" s="35">
        <f t="shared" si="29"/>
        <v>1041343</v>
      </c>
      <c r="J27" s="10">
        <f t="shared" si="29"/>
        <v>758268</v>
      </c>
      <c r="K27" s="162">
        <f t="shared" si="29"/>
        <v>750275</v>
      </c>
      <c r="L27" s="2"/>
      <c r="M27" s="77">
        <f>C27/$C$23</f>
        <v>0.006684342959471496</v>
      </c>
      <c r="N27" s="18">
        <f t="shared" si="33"/>
        <v>0.008224895912143608</v>
      </c>
      <c r="O27" s="18">
        <f t="shared" si="34"/>
        <v>0.0085298778296571</v>
      </c>
      <c r="P27" s="18">
        <f t="shared" si="35"/>
        <v>0.009728399987332225</v>
      </c>
      <c r="Q27" s="18">
        <f t="shared" si="36"/>
        <v>0.009486722306690972</v>
      </c>
      <c r="R27" s="18">
        <f t="shared" si="37"/>
        <v>0.007707108221113691</v>
      </c>
      <c r="S27" s="19">
        <f t="shared" si="38"/>
        <v>0.00835852969187468</v>
      </c>
      <c r="T27" s="96">
        <f t="shared" si="39"/>
        <v>0.008319330967221462</v>
      </c>
      <c r="U27" s="78">
        <f t="shared" si="40"/>
        <v>0.008363074716926181</v>
      </c>
      <c r="W27" s="146">
        <f t="shared" si="4"/>
        <v>-0.01054112793893452</v>
      </c>
      <c r="X27" s="104">
        <f t="shared" si="5"/>
        <v>0.0043743749704719045</v>
      </c>
    </row>
    <row r="28" spans="1:24" ht="20.1" customHeight="1">
      <c r="A28" s="24"/>
      <c r="B28" t="s">
        <v>84</v>
      </c>
      <c r="C28" s="10">
        <f aca="true" t="shared" si="45" ref="C28:F28">C12+C20</f>
        <v>0</v>
      </c>
      <c r="D28" s="11">
        <f t="shared" si="45"/>
        <v>0</v>
      </c>
      <c r="E28" s="11">
        <f t="shared" si="45"/>
        <v>0</v>
      </c>
      <c r="F28" s="11">
        <f t="shared" si="45"/>
        <v>0</v>
      </c>
      <c r="G28" s="11">
        <f aca="true" t="shared" si="46" ref="G28">G12+G20</f>
        <v>0</v>
      </c>
      <c r="H28" s="11">
        <f t="shared" si="29"/>
        <v>4290</v>
      </c>
      <c r="I28" s="35">
        <f t="shared" si="29"/>
        <v>9348</v>
      </c>
      <c r="J28" s="10">
        <f t="shared" si="29"/>
        <v>8696</v>
      </c>
      <c r="K28" s="162">
        <f t="shared" si="29"/>
        <v>1081</v>
      </c>
      <c r="L28" s="2"/>
      <c r="M28" s="77">
        <f aca="true" t="shared" si="47" ref="M28:M30">C28/$C$23</f>
        <v>0</v>
      </c>
      <c r="N28" s="18">
        <f t="shared" si="33"/>
        <v>0</v>
      </c>
      <c r="O28" s="18">
        <f t="shared" si="34"/>
        <v>0</v>
      </c>
      <c r="P28" s="18">
        <f t="shared" si="35"/>
        <v>0</v>
      </c>
      <c r="Q28" s="18">
        <f t="shared" si="36"/>
        <v>0</v>
      </c>
      <c r="R28" s="18">
        <f t="shared" si="37"/>
        <v>3.6450673062952606E-05</v>
      </c>
      <c r="S28" s="19">
        <f t="shared" si="38"/>
        <v>7.503342852416976E-05</v>
      </c>
      <c r="T28" s="96">
        <f aca="true" t="shared" si="48" ref="T28:T29">J28/$J$23</f>
        <v>9.540809066313999E-05</v>
      </c>
      <c r="U28" s="78">
        <f aca="true" t="shared" si="49" ref="U28:U29">K28/$K$23</f>
        <v>1.2049560186594517E-05</v>
      </c>
      <c r="W28" s="146">
        <f aca="true" t="shared" si="50" ref="W28:W29">(K28-J28)/J28</f>
        <v>-0.8756899724011039</v>
      </c>
      <c r="X28" s="104">
        <f aca="true" t="shared" si="51" ref="X28:X29">(U28-T28)*100</f>
        <v>-0.008335853047654548</v>
      </c>
    </row>
    <row r="29" spans="1:24" ht="20.1" customHeight="1">
      <c r="A29" s="24"/>
      <c r="B29" t="s">
        <v>85</v>
      </c>
      <c r="C29" s="10">
        <f aca="true" t="shared" si="52" ref="C29:F29">C13+C21</f>
        <v>0</v>
      </c>
      <c r="D29" s="11">
        <f t="shared" si="52"/>
        <v>0</v>
      </c>
      <c r="E29" s="11">
        <f t="shared" si="52"/>
        <v>0</v>
      </c>
      <c r="F29" s="11">
        <f t="shared" si="52"/>
        <v>0</v>
      </c>
      <c r="G29" s="11">
        <f aca="true" t="shared" si="53" ref="G29">G13+G21</f>
        <v>0</v>
      </c>
      <c r="H29" s="11">
        <f t="shared" si="29"/>
        <v>11794</v>
      </c>
      <c r="I29" s="35">
        <f t="shared" si="29"/>
        <v>32885</v>
      </c>
      <c r="J29" s="10">
        <f t="shared" si="29"/>
        <v>23121</v>
      </c>
      <c r="K29" s="162">
        <f t="shared" si="29"/>
        <v>15851</v>
      </c>
      <c r="L29" s="2"/>
      <c r="M29" s="77">
        <f t="shared" si="47"/>
        <v>0</v>
      </c>
      <c r="N29" s="18">
        <f t="shared" si="33"/>
        <v>0</v>
      </c>
      <c r="O29" s="18">
        <f t="shared" si="34"/>
        <v>0</v>
      </c>
      <c r="P29" s="18">
        <f t="shared" si="35"/>
        <v>0</v>
      </c>
      <c r="Q29" s="18">
        <f t="shared" si="36"/>
        <v>0</v>
      </c>
      <c r="R29" s="18">
        <f t="shared" si="37"/>
        <v>0.00010020961261176294</v>
      </c>
      <c r="S29" s="19">
        <f t="shared" si="38"/>
        <v>0.0002639574558212797</v>
      </c>
      <c r="T29" s="96">
        <f t="shared" si="48"/>
        <v>0.0002536718565113224</v>
      </c>
      <c r="U29" s="78">
        <f t="shared" si="49"/>
        <v>0.00017668601157974994</v>
      </c>
      <c r="W29" s="146">
        <f t="shared" si="50"/>
        <v>-0.314432766748843</v>
      </c>
      <c r="X29" s="104">
        <f t="shared" si="51"/>
        <v>-0.007698584493157245</v>
      </c>
    </row>
    <row r="30" spans="1:24" ht="20.1" customHeight="1" thickBot="1">
      <c r="A30" s="31"/>
      <c r="B30" s="25" t="s">
        <v>70</v>
      </c>
      <c r="C30" s="32">
        <f aca="true" t="shared" si="54" ref="C30:F30">C14+C22</f>
        <v>0</v>
      </c>
      <c r="D30" s="33">
        <f t="shared" si="54"/>
        <v>24</v>
      </c>
      <c r="E30" s="33">
        <f t="shared" si="54"/>
        <v>29</v>
      </c>
      <c r="F30" s="33">
        <f t="shared" si="54"/>
        <v>22</v>
      </c>
      <c r="G30" s="33">
        <f aca="true" t="shared" si="55" ref="G30">G14+G22</f>
        <v>0</v>
      </c>
      <c r="H30" s="33">
        <f t="shared" si="29"/>
        <v>0</v>
      </c>
      <c r="I30" s="43">
        <f t="shared" si="29"/>
        <v>0</v>
      </c>
      <c r="J30" s="32">
        <f t="shared" si="29"/>
        <v>0</v>
      </c>
      <c r="K30" s="163">
        <f t="shared" si="29"/>
        <v>0</v>
      </c>
      <c r="L30" s="2"/>
      <c r="M30" s="148">
        <f t="shared" si="47"/>
        <v>0</v>
      </c>
      <c r="N30" s="80">
        <f t="shared" si="33"/>
        <v>2.1359205121453245E-07</v>
      </c>
      <c r="O30" s="80">
        <f t="shared" si="34"/>
        <v>2.5194633758467003E-07</v>
      </c>
      <c r="P30" s="80">
        <f t="shared" si="35"/>
        <v>1.7656553800570798E-07</v>
      </c>
      <c r="Q30" s="80">
        <f t="shared" si="36"/>
        <v>0</v>
      </c>
      <c r="R30" s="80">
        <f t="shared" si="37"/>
        <v>0</v>
      </c>
      <c r="S30" s="94">
        <f t="shared" si="38"/>
        <v>0</v>
      </c>
      <c r="T30" s="236">
        <f t="shared" si="39"/>
        <v>0</v>
      </c>
      <c r="U30" s="237">
        <f t="shared" si="40"/>
        <v>0</v>
      </c>
      <c r="W30" s="109"/>
      <c r="X30" s="106">
        <f t="shared" si="5"/>
        <v>0</v>
      </c>
    </row>
    <row r="31" ht="20.1" customHeight="1"/>
    <row r="32" ht="19.5" customHeight="1"/>
    <row r="33" spans="1:23" ht="15">
      <c r="A33" s="1" t="s">
        <v>23</v>
      </c>
      <c r="M33" s="1" t="s">
        <v>25</v>
      </c>
      <c r="W33" s="1" t="str">
        <f>W3</f>
        <v>VARIAÇÃO (JAN-SET)</v>
      </c>
    </row>
    <row r="34" ht="15.75" thickBot="1"/>
    <row r="35" spans="1:24" ht="24" customHeight="1">
      <c r="A35" s="470" t="s">
        <v>79</v>
      </c>
      <c r="B35" s="496"/>
      <c r="C35" s="472">
        <v>2016</v>
      </c>
      <c r="D35" s="461">
        <v>2017</v>
      </c>
      <c r="E35" s="461">
        <v>2018</v>
      </c>
      <c r="F35" s="476">
        <v>2019</v>
      </c>
      <c r="G35" s="476">
        <v>2020</v>
      </c>
      <c r="H35" s="461">
        <v>2021</v>
      </c>
      <c r="I35" s="463">
        <v>2022</v>
      </c>
      <c r="J35" s="467" t="str">
        <f>J5</f>
        <v>janeiro - setembro</v>
      </c>
      <c r="K35" s="468"/>
      <c r="M35" s="494">
        <v>2016</v>
      </c>
      <c r="N35" s="461">
        <v>2017</v>
      </c>
      <c r="O35" s="461">
        <v>2018</v>
      </c>
      <c r="P35" s="476">
        <v>2019</v>
      </c>
      <c r="Q35" s="476">
        <v>2020</v>
      </c>
      <c r="R35" s="461">
        <v>2021</v>
      </c>
      <c r="S35" s="463">
        <v>2022</v>
      </c>
      <c r="T35" s="467" t="str">
        <f>J5</f>
        <v>janeiro - setembro</v>
      </c>
      <c r="U35" s="468"/>
      <c r="W35" s="498" t="s">
        <v>82</v>
      </c>
      <c r="X35" s="499"/>
    </row>
    <row r="36" spans="1:24" ht="20.25" customHeight="1" thickBot="1">
      <c r="A36" s="471"/>
      <c r="B36" s="497"/>
      <c r="C36" s="488"/>
      <c r="D36" s="469"/>
      <c r="E36" s="469"/>
      <c r="F36" s="484"/>
      <c r="G36" s="484"/>
      <c r="H36" s="469"/>
      <c r="I36" s="489"/>
      <c r="J36" s="167">
        <v>2022</v>
      </c>
      <c r="K36" s="169">
        <v>2023</v>
      </c>
      <c r="M36" s="495"/>
      <c r="N36" s="469"/>
      <c r="O36" s="469"/>
      <c r="P36" s="484"/>
      <c r="Q36" s="484"/>
      <c r="R36" s="469"/>
      <c r="S36" s="489"/>
      <c r="T36" s="167">
        <v>2022</v>
      </c>
      <c r="U36" s="169">
        <v>2023</v>
      </c>
      <c r="W36" s="131" t="s">
        <v>1</v>
      </c>
      <c r="X36" s="38" t="s">
        <v>38</v>
      </c>
    </row>
    <row r="37" spans="1:24" ht="19.5" customHeight="1" thickBot="1">
      <c r="A37" s="5" t="s">
        <v>37</v>
      </c>
      <c r="B37" s="6"/>
      <c r="C37" s="13">
        <f>SUM(C38:C44)</f>
        <v>251533440</v>
      </c>
      <c r="D37" s="14">
        <f>SUM(D38:D44)</f>
        <v>288451381</v>
      </c>
      <c r="E37" s="14">
        <f aca="true" t="shared" si="56" ref="E37:G37">SUM(E38:E44)</f>
        <v>313935902</v>
      </c>
      <c r="F37" s="14">
        <f t="shared" si="56"/>
        <v>351270523</v>
      </c>
      <c r="G37" s="14">
        <f t="shared" si="56"/>
        <v>187039707</v>
      </c>
      <c r="H37" s="14">
        <v>187635137</v>
      </c>
      <c r="I37" s="14">
        <v>339012306</v>
      </c>
      <c r="J37" s="14">
        <v>251990603</v>
      </c>
      <c r="K37" s="14">
        <v>281982398</v>
      </c>
      <c r="L37" s="1"/>
      <c r="M37" s="135">
        <f aca="true" t="shared" si="57" ref="M37:U37">C37/C53</f>
        <v>0.4818555329437525</v>
      </c>
      <c r="N37" s="21">
        <f t="shared" si="57"/>
        <v>0.4992854427814681</v>
      </c>
      <c r="O37" s="21">
        <f t="shared" si="57"/>
        <v>0.5036222380159102</v>
      </c>
      <c r="P37" s="21">
        <f t="shared" si="57"/>
        <v>0.5139017900571161</v>
      </c>
      <c r="Q37" s="21">
        <f t="shared" si="57"/>
        <v>0.3474977010661281</v>
      </c>
      <c r="R37" s="21">
        <f t="shared" si="57"/>
        <v>0.32355607042148976</v>
      </c>
      <c r="S37" s="22">
        <f t="shared" si="57"/>
        <v>0.46344831096802946</v>
      </c>
      <c r="T37" s="20">
        <f t="shared" si="57"/>
        <v>0.4762778594262505</v>
      </c>
      <c r="U37" s="235">
        <f t="shared" si="57"/>
        <v>0.5024428917384133</v>
      </c>
      <c r="V37" s="1"/>
      <c r="W37" s="64">
        <f>(K37-J37)/J37</f>
        <v>0.11901949772309565</v>
      </c>
      <c r="X37" s="101">
        <f>(U37-T37)*100</f>
        <v>2.616503231216277</v>
      </c>
    </row>
    <row r="38" spans="1:24" ht="19.5" customHeight="1">
      <c r="A38" s="24"/>
      <c r="B38" s="144" t="s">
        <v>65</v>
      </c>
      <c r="C38" s="10">
        <v>17551103</v>
      </c>
      <c r="D38" s="11">
        <v>15849278</v>
      </c>
      <c r="E38" s="11">
        <v>14538908</v>
      </c>
      <c r="F38" s="35">
        <v>21296207</v>
      </c>
      <c r="G38" s="35">
        <v>11748828</v>
      </c>
      <c r="H38" s="35">
        <v>11631529</v>
      </c>
      <c r="I38" s="12">
        <v>19065448</v>
      </c>
      <c r="J38" s="35">
        <v>14187921</v>
      </c>
      <c r="K38" s="12">
        <v>15580056</v>
      </c>
      <c r="M38" s="77">
        <f>C38/$C$37</f>
        <v>0.06977642018492651</v>
      </c>
      <c r="N38" s="18">
        <f>D38/$D$37</f>
        <v>0.05494609852465917</v>
      </c>
      <c r="O38" s="18">
        <f>E38/$E$37</f>
        <v>0.046311708560176086</v>
      </c>
      <c r="P38" s="18">
        <f>F38/$F$37</f>
        <v>0.0606262285207461</v>
      </c>
      <c r="Q38" s="18">
        <f>G38/$G$37</f>
        <v>0.062814619357803</v>
      </c>
      <c r="R38" s="18">
        <f>H38/$H$37</f>
        <v>0.06199014313614406</v>
      </c>
      <c r="S38" s="19">
        <f>I38/$I$37</f>
        <v>0.05623821808993565</v>
      </c>
      <c r="T38" s="96">
        <f>J38/$J$37</f>
        <v>0.056303373344441736</v>
      </c>
      <c r="U38" s="78">
        <f>K38/$K$37</f>
        <v>0.055251874267698085</v>
      </c>
      <c r="W38" s="146">
        <f aca="true" t="shared" si="58" ref="W38:W54">(K38-J38)/J38</f>
        <v>0.09812114121582718</v>
      </c>
      <c r="X38" s="104">
        <f aca="true" t="shared" si="59" ref="X38:X54">(U38-T38)*100</f>
        <v>-0.10514990767436505</v>
      </c>
    </row>
    <row r="39" spans="1:24" ht="19.5" customHeight="1">
      <c r="A39" s="24"/>
      <c r="B39" s="144" t="s">
        <v>66</v>
      </c>
      <c r="C39" s="10">
        <v>0</v>
      </c>
      <c r="D39" s="11">
        <v>185230</v>
      </c>
      <c r="E39" s="11">
        <v>571795</v>
      </c>
      <c r="F39" s="35">
        <v>836837</v>
      </c>
      <c r="G39" s="35">
        <v>352125</v>
      </c>
      <c r="H39" s="35">
        <v>2152870</v>
      </c>
      <c r="I39" s="12">
        <v>3202546</v>
      </c>
      <c r="J39" s="35">
        <v>2406042</v>
      </c>
      <c r="K39" s="12">
        <v>2308464</v>
      </c>
      <c r="M39" s="77">
        <f>C39/$C$37</f>
        <v>0</v>
      </c>
      <c r="N39" s="18">
        <f>D39/$D$37</f>
        <v>0.0006421532785103913</v>
      </c>
      <c r="O39" s="18">
        <f>E39/$E$37</f>
        <v>0.0018213749888345042</v>
      </c>
      <c r="P39" s="18">
        <f aca="true" t="shared" si="60" ref="P39:P41">F39/$F$37</f>
        <v>0.002382314897512764</v>
      </c>
      <c r="Q39" s="18">
        <f aca="true" t="shared" si="61" ref="Q39:Q44">G39/$G$37</f>
        <v>0.0018826216403343703</v>
      </c>
      <c r="R39" s="18">
        <f aca="true" t="shared" si="62" ref="R39:R41">H39/$H$37</f>
        <v>0.011473703883084541</v>
      </c>
      <c r="S39" s="19">
        <f aca="true" t="shared" si="63" ref="S39:S41">I39/$I$37</f>
        <v>0.009446695424678773</v>
      </c>
      <c r="T39" s="96">
        <f aca="true" t="shared" si="64" ref="T39:T41">J39/$J$37</f>
        <v>0.009548141761460844</v>
      </c>
      <c r="U39" s="78">
        <f aca="true" t="shared" si="65" ref="U39:U41">K39/$K$37</f>
        <v>0.008186553545090429</v>
      </c>
      <c r="W39" s="146">
        <f t="shared" si="58"/>
        <v>-0.04055540177602885</v>
      </c>
      <c r="X39" s="104">
        <f t="shared" si="59"/>
        <v>-0.13615882163704152</v>
      </c>
    </row>
    <row r="40" spans="1:24" ht="19.5" customHeight="1">
      <c r="A40" s="24"/>
      <c r="B40" s="144" t="s">
        <v>67</v>
      </c>
      <c r="C40" s="10">
        <v>232469288</v>
      </c>
      <c r="D40" s="11">
        <v>270523923</v>
      </c>
      <c r="E40" s="11">
        <v>296614887</v>
      </c>
      <c r="F40" s="35">
        <v>326779777</v>
      </c>
      <c r="G40" s="35">
        <v>172858811</v>
      </c>
      <c r="H40" s="35">
        <v>172379523</v>
      </c>
      <c r="I40" s="12">
        <v>314469501</v>
      </c>
      <c r="J40" s="35">
        <v>233805881</v>
      </c>
      <c r="K40" s="12">
        <v>262510230</v>
      </c>
      <c r="M40" s="77">
        <f>C40/$C$37</f>
        <v>0.9242082802191232</v>
      </c>
      <c r="N40" s="18">
        <f>D40/$D$37</f>
        <v>0.9378492904494016</v>
      </c>
      <c r="O40" s="18">
        <f>E40/$E$37</f>
        <v>0.9448262690260892</v>
      </c>
      <c r="P40" s="18">
        <f t="shared" si="60"/>
        <v>0.930279529888137</v>
      </c>
      <c r="Q40" s="18">
        <f t="shared" si="61"/>
        <v>0.924182430418371</v>
      </c>
      <c r="R40" s="18">
        <f t="shared" si="62"/>
        <v>0.9186953241065932</v>
      </c>
      <c r="S40" s="19">
        <f t="shared" si="63"/>
        <v>0.9276049731362849</v>
      </c>
      <c r="T40" s="96">
        <f t="shared" si="64"/>
        <v>0.9278357137785809</v>
      </c>
      <c r="U40" s="78">
        <f t="shared" si="65"/>
        <v>0.9309454485878937</v>
      </c>
      <c r="W40" s="146">
        <f t="shared" si="58"/>
        <v>0.12277000423269935</v>
      </c>
      <c r="X40" s="104">
        <f t="shared" si="59"/>
        <v>0.31097348093128696</v>
      </c>
    </row>
    <row r="41" spans="1:24" ht="19.5" customHeight="1">
      <c r="A41" s="24"/>
      <c r="B41" t="s">
        <v>68</v>
      </c>
      <c r="C41" s="10">
        <v>1513049</v>
      </c>
      <c r="D41" s="11">
        <v>1892950</v>
      </c>
      <c r="E41" s="11">
        <v>2210312</v>
      </c>
      <c r="F41" s="35">
        <v>2357702</v>
      </c>
      <c r="G41" s="35">
        <v>2079943</v>
      </c>
      <c r="H41" s="35">
        <v>1471215</v>
      </c>
      <c r="I41" s="12">
        <v>2274811</v>
      </c>
      <c r="J41" s="35">
        <v>1590759</v>
      </c>
      <c r="K41" s="12">
        <v>1583648</v>
      </c>
      <c r="M41" s="77">
        <f>C41/$C$37</f>
        <v>0.006015299595950344</v>
      </c>
      <c r="N41" s="18">
        <f>D41/$D$37</f>
        <v>0.006562457747428847</v>
      </c>
      <c r="O41" s="18">
        <f>E41/$E$37</f>
        <v>0.007040647424900131</v>
      </c>
      <c r="P41" s="18">
        <f t="shared" si="60"/>
        <v>0.006711926693604177</v>
      </c>
      <c r="Q41" s="18">
        <f t="shared" si="61"/>
        <v>0.011120328583491632</v>
      </c>
      <c r="R41" s="18">
        <f t="shared" si="62"/>
        <v>0.007840828874178295</v>
      </c>
      <c r="S41" s="19">
        <f t="shared" si="63"/>
        <v>0.006710113349100667</v>
      </c>
      <c r="T41" s="96">
        <f t="shared" si="64"/>
        <v>0.006312771115516557</v>
      </c>
      <c r="U41" s="78">
        <f t="shared" si="65"/>
        <v>0.005616123599317713</v>
      </c>
      <c r="W41" s="146">
        <f t="shared" si="58"/>
        <v>-0.004470193159366064</v>
      </c>
      <c r="X41" s="104">
        <f t="shared" si="59"/>
        <v>-0.06966475161988439</v>
      </c>
    </row>
    <row r="42" spans="1:24" ht="19.5" customHeight="1">
      <c r="A42" s="24"/>
      <c r="B42" t="s">
        <v>84</v>
      </c>
      <c r="C42" s="10"/>
      <c r="D42" s="11"/>
      <c r="E42" s="11"/>
      <c r="F42" s="35">
        <v>0</v>
      </c>
      <c r="G42" s="35">
        <v>0</v>
      </c>
      <c r="H42" s="35">
        <v>0</v>
      </c>
      <c r="I42" s="12">
        <v>0</v>
      </c>
      <c r="J42" s="35">
        <v>0</v>
      </c>
      <c r="K42" s="12">
        <v>0</v>
      </c>
      <c r="M42" s="77">
        <f aca="true" t="shared" si="66" ref="M42:M44">C42/$C$37</f>
        <v>0</v>
      </c>
      <c r="N42" s="18">
        <f aca="true" t="shared" si="67" ref="N42:N44">D42/$D$37</f>
        <v>0</v>
      </c>
      <c r="O42" s="18">
        <f aca="true" t="shared" si="68" ref="O42:O44">E42/$E$37</f>
        <v>0</v>
      </c>
      <c r="P42" s="18">
        <f aca="true" t="shared" si="69" ref="P42:P44">F42/$F$37</f>
        <v>0</v>
      </c>
      <c r="Q42" s="18">
        <f t="shared" si="61"/>
        <v>0</v>
      </c>
      <c r="R42" s="18">
        <f aca="true" t="shared" si="70" ref="R42:R44">H42/$H$37</f>
        <v>0</v>
      </c>
      <c r="S42" s="19">
        <f aca="true" t="shared" si="71" ref="S42:S44">I42/$I$37</f>
        <v>0</v>
      </c>
      <c r="T42" s="96">
        <f aca="true" t="shared" si="72" ref="T42:T44">J42/$J$37</f>
        <v>0</v>
      </c>
      <c r="U42" s="78">
        <f aca="true" t="shared" si="73" ref="U42:U44">K42/$K$37</f>
        <v>0</v>
      </c>
      <c r="W42" s="146"/>
      <c r="X42" s="104">
        <f aca="true" t="shared" si="74" ref="X42:X44">(U42-T42)*100</f>
        <v>0</v>
      </c>
    </row>
    <row r="43" spans="1:24" ht="19.5" customHeight="1">
      <c r="A43" s="24"/>
      <c r="B43" t="s">
        <v>85</v>
      </c>
      <c r="C43" s="10"/>
      <c r="D43" s="11"/>
      <c r="E43" s="11"/>
      <c r="F43" s="35">
        <v>0</v>
      </c>
      <c r="G43" s="35">
        <v>0</v>
      </c>
      <c r="H43" s="35">
        <v>0</v>
      </c>
      <c r="I43" s="12">
        <v>0</v>
      </c>
      <c r="J43" s="35">
        <v>0</v>
      </c>
      <c r="K43" s="12">
        <v>0</v>
      </c>
      <c r="M43" s="77">
        <f t="shared" si="66"/>
        <v>0</v>
      </c>
      <c r="N43" s="18">
        <f t="shared" si="67"/>
        <v>0</v>
      </c>
      <c r="O43" s="18">
        <f t="shared" si="68"/>
        <v>0</v>
      </c>
      <c r="P43" s="18">
        <f t="shared" si="69"/>
        <v>0</v>
      </c>
      <c r="Q43" s="18">
        <f t="shared" si="61"/>
        <v>0</v>
      </c>
      <c r="R43" s="18">
        <f t="shared" si="70"/>
        <v>0</v>
      </c>
      <c r="S43" s="19">
        <f t="shared" si="71"/>
        <v>0</v>
      </c>
      <c r="T43" s="96">
        <f t="shared" si="72"/>
        <v>0</v>
      </c>
      <c r="U43" s="78">
        <f t="shared" si="73"/>
        <v>0</v>
      </c>
      <c r="W43" s="146"/>
      <c r="X43" s="104">
        <f t="shared" si="74"/>
        <v>0</v>
      </c>
    </row>
    <row r="44" spans="1:24" ht="19.5" customHeight="1" thickBot="1">
      <c r="A44" s="24"/>
      <c r="B44" t="s">
        <v>70</v>
      </c>
      <c r="C44" s="10">
        <v>0</v>
      </c>
      <c r="D44" s="11">
        <v>0</v>
      </c>
      <c r="E44" s="11">
        <v>0</v>
      </c>
      <c r="F44" s="35">
        <v>0</v>
      </c>
      <c r="G44" s="35"/>
      <c r="H44" s="35"/>
      <c r="I44" s="12"/>
      <c r="J44" s="35"/>
      <c r="K44" s="12"/>
      <c r="M44" s="77">
        <f t="shared" si="66"/>
        <v>0</v>
      </c>
      <c r="N44" s="18">
        <f t="shared" si="67"/>
        <v>0</v>
      </c>
      <c r="O44" s="18">
        <f t="shared" si="68"/>
        <v>0</v>
      </c>
      <c r="P44" s="18">
        <f t="shared" si="69"/>
        <v>0</v>
      </c>
      <c r="Q44" s="18">
        <f t="shared" si="61"/>
        <v>0</v>
      </c>
      <c r="R44" s="18">
        <f t="shared" si="70"/>
        <v>0</v>
      </c>
      <c r="S44" s="19">
        <f t="shared" si="71"/>
        <v>0</v>
      </c>
      <c r="T44" s="96">
        <f t="shared" si="72"/>
        <v>0</v>
      </c>
      <c r="U44" s="78">
        <f t="shared" si="73"/>
        <v>0</v>
      </c>
      <c r="W44" s="146"/>
      <c r="X44" s="104">
        <f t="shared" si="74"/>
        <v>0</v>
      </c>
    </row>
    <row r="45" spans="1:24" ht="19.5" customHeight="1" thickBot="1">
      <c r="A45" s="5" t="s">
        <v>36</v>
      </c>
      <c r="B45" s="6"/>
      <c r="C45" s="13">
        <f>SUM(C46:C52)</f>
        <v>270476629</v>
      </c>
      <c r="D45" s="14">
        <f>SUM(D46:D52)</f>
        <v>289277021</v>
      </c>
      <c r="E45" s="14">
        <f aca="true" t="shared" si="75" ref="E45:G45">SUM(E46:E52)</f>
        <v>309420015</v>
      </c>
      <c r="F45" s="14">
        <f t="shared" si="75"/>
        <v>332265767</v>
      </c>
      <c r="G45" s="14">
        <f t="shared" si="75"/>
        <v>351207615</v>
      </c>
      <c r="H45" s="14">
        <v>392280229</v>
      </c>
      <c r="I45" s="14">
        <v>392487406</v>
      </c>
      <c r="J45" s="14">
        <v>277092574</v>
      </c>
      <c r="K45" s="14">
        <v>279240385</v>
      </c>
      <c r="L45" s="1"/>
      <c r="M45" s="135">
        <f aca="true" t="shared" si="76" ref="M45:U45">C45/C53</f>
        <v>0.5181444670562475</v>
      </c>
      <c r="N45" s="21">
        <f t="shared" si="76"/>
        <v>0.5007145572185319</v>
      </c>
      <c r="O45" s="21">
        <f t="shared" si="76"/>
        <v>0.4963777619840897</v>
      </c>
      <c r="P45" s="21">
        <f t="shared" si="76"/>
        <v>0.48609820994288394</v>
      </c>
      <c r="Q45" s="21">
        <f t="shared" si="76"/>
        <v>0.6525022989338719</v>
      </c>
      <c r="R45" s="21">
        <f t="shared" si="76"/>
        <v>0.6764439295785103</v>
      </c>
      <c r="S45" s="22">
        <f t="shared" si="76"/>
        <v>0.5365516890319705</v>
      </c>
      <c r="T45" s="20">
        <f t="shared" si="76"/>
        <v>0.5237221405737496</v>
      </c>
      <c r="U45" s="235">
        <f t="shared" si="76"/>
        <v>0.4975571082615867</v>
      </c>
      <c r="V45" s="1"/>
      <c r="W45" s="64">
        <f t="shared" si="58"/>
        <v>0.007751239843764272</v>
      </c>
      <c r="X45" s="101">
        <f t="shared" si="59"/>
        <v>-2.616503231216283</v>
      </c>
    </row>
    <row r="46" spans="1:24" ht="19.5" customHeight="1">
      <c r="A46" s="24"/>
      <c r="B46" t="s">
        <v>65</v>
      </c>
      <c r="C46" s="10">
        <v>17086626</v>
      </c>
      <c r="D46" s="11">
        <v>16108422</v>
      </c>
      <c r="E46" s="11">
        <v>16184808</v>
      </c>
      <c r="F46" s="35">
        <v>19120692</v>
      </c>
      <c r="G46" s="35">
        <v>20576507</v>
      </c>
      <c r="H46" s="35">
        <v>19983787</v>
      </c>
      <c r="I46" s="12">
        <v>18054125</v>
      </c>
      <c r="J46" s="35">
        <v>13302534</v>
      </c>
      <c r="K46" s="12">
        <v>13122870</v>
      </c>
      <c r="M46" s="77">
        <f>C46/$C$45</f>
        <v>0.06317228243775547</v>
      </c>
      <c r="N46" s="18">
        <f>D46/$D$45</f>
        <v>0.05568510745967617</v>
      </c>
      <c r="O46" s="18">
        <f>E46/$E$45</f>
        <v>0.052306920093711455</v>
      </c>
      <c r="P46" s="18">
        <f>F46/$F$45</f>
        <v>0.057546379732823935</v>
      </c>
      <c r="Q46" s="18">
        <f>G46/$G$45</f>
        <v>0.05858787258926604</v>
      </c>
      <c r="R46" s="18">
        <f>H46/$H$45</f>
        <v>0.050942631115880176</v>
      </c>
      <c r="S46" s="19">
        <f>I46/$I$45</f>
        <v>0.04599924666117822</v>
      </c>
      <c r="T46" s="96">
        <f>J46/$J$45</f>
        <v>0.048007544222386844</v>
      </c>
      <c r="U46" s="78">
        <f>K46/$K$45</f>
        <v>0.04699488578630917</v>
      </c>
      <c r="W46" s="146">
        <f t="shared" si="58"/>
        <v>-0.01350599818049704</v>
      </c>
      <c r="X46" s="104">
        <f t="shared" si="59"/>
        <v>-0.10126584360776736</v>
      </c>
    </row>
    <row r="47" spans="1:24" ht="19.5" customHeight="1">
      <c r="A47" s="24"/>
      <c r="B47" t="s">
        <v>66</v>
      </c>
      <c r="C47" s="10">
        <v>0</v>
      </c>
      <c r="D47" s="11">
        <v>0</v>
      </c>
      <c r="E47" s="11">
        <v>0</v>
      </c>
      <c r="F47" s="35">
        <v>0</v>
      </c>
      <c r="G47" s="35">
        <v>0</v>
      </c>
      <c r="H47" s="35">
        <v>0</v>
      </c>
      <c r="I47" s="12">
        <v>0</v>
      </c>
      <c r="J47" s="35">
        <v>0</v>
      </c>
      <c r="K47" s="12">
        <v>0</v>
      </c>
      <c r="M47" s="77">
        <f>C47/$C$45</f>
        <v>0</v>
      </c>
      <c r="N47" s="18">
        <f>D47/$D$45</f>
        <v>0</v>
      </c>
      <c r="O47" s="18">
        <f>E47/$E$45</f>
        <v>0</v>
      </c>
      <c r="P47" s="18">
        <f aca="true" t="shared" si="77" ref="P47:P49">F47/$F$45</f>
        <v>0</v>
      </c>
      <c r="Q47" s="18">
        <f aca="true" t="shared" si="78" ref="Q47:Q52">G47/$G$45</f>
        <v>0</v>
      </c>
      <c r="R47" s="18">
        <f aca="true" t="shared" si="79" ref="R47:R49">H47/$H$45</f>
        <v>0</v>
      </c>
      <c r="S47" s="19">
        <f aca="true" t="shared" si="80" ref="S47:S49">I47/$I$45</f>
        <v>0</v>
      </c>
      <c r="T47" s="96">
        <f aca="true" t="shared" si="81" ref="T47:T49">J47/$J$45</f>
        <v>0</v>
      </c>
      <c r="U47" s="78">
        <f aca="true" t="shared" si="82" ref="U47:U49">K47/$K$45</f>
        <v>0</v>
      </c>
      <c r="W47" s="146"/>
      <c r="X47" s="104">
        <f aca="true" t="shared" si="83" ref="X47:X52">(U47-T47)*100</f>
        <v>0</v>
      </c>
    </row>
    <row r="48" spans="1:24" ht="19.5" customHeight="1">
      <c r="A48" s="24"/>
      <c r="B48" t="s">
        <v>67</v>
      </c>
      <c r="C48" s="10">
        <v>253050257</v>
      </c>
      <c r="D48" s="11">
        <v>272771335</v>
      </c>
      <c r="E48" s="11">
        <v>292878441</v>
      </c>
      <c r="F48" s="35">
        <v>312581989</v>
      </c>
      <c r="G48" s="35">
        <v>330014523</v>
      </c>
      <c r="H48" s="35">
        <v>371649235</v>
      </c>
      <c r="I48" s="12">
        <v>373769449</v>
      </c>
      <c r="J48" s="35">
        <v>263264380</v>
      </c>
      <c r="K48" s="12">
        <v>265743670</v>
      </c>
      <c r="M48" s="77">
        <f>C48/$C$45</f>
        <v>0.9355716164297507</v>
      </c>
      <c r="N48" s="18">
        <f>D48/$D$45</f>
        <v>0.9429415929998809</v>
      </c>
      <c r="O48" s="18">
        <f>E48/$E$45</f>
        <v>0.9465400646432003</v>
      </c>
      <c r="P48" s="18">
        <f t="shared" si="77"/>
        <v>0.9407589346994029</v>
      </c>
      <c r="Q48" s="18">
        <f t="shared" si="78"/>
        <v>0.9396565134272501</v>
      </c>
      <c r="R48" s="18">
        <f t="shared" si="79"/>
        <v>0.9474075100532278</v>
      </c>
      <c r="S48" s="19">
        <f t="shared" si="80"/>
        <v>0.9523094073494934</v>
      </c>
      <c r="T48" s="96">
        <f t="shared" si="81"/>
        <v>0.9500954002469947</v>
      </c>
      <c r="U48" s="78">
        <f t="shared" si="82"/>
        <v>0.951666321474238</v>
      </c>
      <c r="W48" s="146">
        <f aca="true" t="shared" si="84" ref="W48:W51">(K48-J48)/J48</f>
        <v>0.009417491268663083</v>
      </c>
      <c r="X48" s="104">
        <f t="shared" si="83"/>
        <v>0.15709212272433382</v>
      </c>
    </row>
    <row r="49" spans="1:24" ht="19.5" customHeight="1">
      <c r="A49" s="24"/>
      <c r="B49" t="s">
        <v>68</v>
      </c>
      <c r="C49" s="10">
        <v>339746</v>
      </c>
      <c r="D49" s="11">
        <v>396848</v>
      </c>
      <c r="E49" s="11">
        <v>356312</v>
      </c>
      <c r="F49" s="35">
        <v>562831</v>
      </c>
      <c r="G49" s="35">
        <v>616585</v>
      </c>
      <c r="H49" s="35">
        <v>576778</v>
      </c>
      <c r="I49" s="12">
        <v>463965</v>
      </c>
      <c r="J49" s="35">
        <v>362510</v>
      </c>
      <c r="K49" s="12">
        <v>312279</v>
      </c>
      <c r="M49" s="77">
        <f>C49/$C$45</f>
        <v>0.0012561011324937802</v>
      </c>
      <c r="N49" s="18">
        <f>D49/$D$45</f>
        <v>0.0013718614725363892</v>
      </c>
      <c r="O49" s="18">
        <f>E49/$E$45</f>
        <v>0.0011515480018317497</v>
      </c>
      <c r="P49" s="18">
        <f t="shared" si="77"/>
        <v>0.001693918109836455</v>
      </c>
      <c r="Q49" s="18">
        <f t="shared" si="78"/>
        <v>0.0017556139834838148</v>
      </c>
      <c r="R49" s="18">
        <f t="shared" si="79"/>
        <v>0.001470321360498645</v>
      </c>
      <c r="S49" s="19">
        <f t="shared" si="80"/>
        <v>0.0011821143631803564</v>
      </c>
      <c r="T49" s="96">
        <f t="shared" si="81"/>
        <v>0.0013082631366367833</v>
      </c>
      <c r="U49" s="78">
        <f t="shared" si="82"/>
        <v>0.0011183160344088482</v>
      </c>
      <c r="W49" s="146">
        <f t="shared" si="84"/>
        <v>-0.1385644533943891</v>
      </c>
      <c r="X49" s="104">
        <f t="shared" si="83"/>
        <v>-0.01899471022279351</v>
      </c>
    </row>
    <row r="50" spans="1:24" ht="19.5" customHeight="1">
      <c r="A50" s="24"/>
      <c r="B50" t="s">
        <v>84</v>
      </c>
      <c r="C50" s="10"/>
      <c r="D50" s="11"/>
      <c r="E50" s="11"/>
      <c r="F50" s="35">
        <v>0</v>
      </c>
      <c r="G50" s="35">
        <v>0</v>
      </c>
      <c r="H50" s="35">
        <v>31630</v>
      </c>
      <c r="I50" s="12">
        <v>88227</v>
      </c>
      <c r="J50" s="35">
        <v>82600</v>
      </c>
      <c r="K50" s="12">
        <v>9629</v>
      </c>
      <c r="M50" s="77">
        <f aca="true" t="shared" si="85" ref="M50:M52">C50/$C$45</f>
        <v>0</v>
      </c>
      <c r="N50" s="18">
        <f aca="true" t="shared" si="86" ref="N50:N52">D50/$D$45</f>
        <v>0</v>
      </c>
      <c r="O50" s="18">
        <f aca="true" t="shared" si="87" ref="O50:O52">E50/$E$45</f>
        <v>0</v>
      </c>
      <c r="P50" s="18">
        <f aca="true" t="shared" si="88" ref="P50:P52">F50/$F$45</f>
        <v>0</v>
      </c>
      <c r="Q50" s="18">
        <f t="shared" si="78"/>
        <v>0</v>
      </c>
      <c r="R50" s="18">
        <f aca="true" t="shared" si="89" ref="R50:R52">H50/$H$45</f>
        <v>8.063113473914078E-05</v>
      </c>
      <c r="S50" s="19">
        <f aca="true" t="shared" si="90" ref="S50:S52">I50/$I$45</f>
        <v>0.00022478937833740327</v>
      </c>
      <c r="T50" s="96">
        <f aca="true" t="shared" si="91" ref="T50:T52">J50/$J$45</f>
        <v>0.00029809532174615404</v>
      </c>
      <c r="U50" s="78">
        <f aca="true" t="shared" si="92" ref="U50:U52">K50/$K$45</f>
        <v>3.4482834565637775E-05</v>
      </c>
      <c r="W50" s="146">
        <f t="shared" si="84"/>
        <v>-0.8834261501210654</v>
      </c>
      <c r="X50" s="104">
        <f t="shared" si="83"/>
        <v>-0.02636124871805163</v>
      </c>
    </row>
    <row r="51" spans="1:24" ht="19.5" customHeight="1">
      <c r="A51" s="24"/>
      <c r="B51" t="s">
        <v>85</v>
      </c>
      <c r="C51" s="10"/>
      <c r="D51" s="11"/>
      <c r="E51" s="11"/>
      <c r="F51" s="35">
        <v>0</v>
      </c>
      <c r="G51" s="35">
        <v>0</v>
      </c>
      <c r="H51" s="35">
        <v>38799</v>
      </c>
      <c r="I51" s="12">
        <v>111640</v>
      </c>
      <c r="J51" s="35">
        <v>80550</v>
      </c>
      <c r="K51" s="12">
        <v>51937</v>
      </c>
      <c r="M51" s="77">
        <f t="shared" si="85"/>
        <v>0</v>
      </c>
      <c r="N51" s="18">
        <f t="shared" si="86"/>
        <v>0</v>
      </c>
      <c r="O51" s="18">
        <f t="shared" si="87"/>
        <v>0</v>
      </c>
      <c r="P51" s="18">
        <f t="shared" si="88"/>
        <v>0</v>
      </c>
      <c r="Q51" s="18">
        <f t="shared" si="78"/>
        <v>0</v>
      </c>
      <c r="R51" s="18">
        <f t="shared" si="89"/>
        <v>9.890633565424986E-05</v>
      </c>
      <c r="S51" s="19">
        <f t="shared" si="90"/>
        <v>0.00028444224781062145</v>
      </c>
      <c r="T51" s="96">
        <f t="shared" si="91"/>
        <v>0.00029069707223550493</v>
      </c>
      <c r="U51" s="78">
        <f t="shared" si="92"/>
        <v>0.00018599387047829775</v>
      </c>
      <c r="W51" s="146">
        <f t="shared" si="84"/>
        <v>-0.3552203600248293</v>
      </c>
      <c r="X51" s="104">
        <f t="shared" si="83"/>
        <v>-0.010470320175720717</v>
      </c>
    </row>
    <row r="52" spans="1:24" ht="19.5" customHeight="1" thickBot="1">
      <c r="A52" s="24"/>
      <c r="B52" t="s">
        <v>70</v>
      </c>
      <c r="C52" s="10">
        <v>0</v>
      </c>
      <c r="D52" s="11">
        <v>416</v>
      </c>
      <c r="E52" s="11">
        <v>454</v>
      </c>
      <c r="F52" s="35">
        <v>255</v>
      </c>
      <c r="G52" s="35"/>
      <c r="H52" s="35"/>
      <c r="I52" s="12"/>
      <c r="J52" s="10"/>
      <c r="K52" s="162"/>
      <c r="M52" s="77">
        <f t="shared" si="85"/>
        <v>0</v>
      </c>
      <c r="N52" s="18">
        <f t="shared" si="86"/>
        <v>1.438067906541391E-06</v>
      </c>
      <c r="O52" s="18">
        <f t="shared" si="87"/>
        <v>1.4672612565156783E-06</v>
      </c>
      <c r="P52" s="18">
        <f t="shared" si="88"/>
        <v>7.674579367666246E-07</v>
      </c>
      <c r="Q52" s="18">
        <f t="shared" si="78"/>
        <v>0</v>
      </c>
      <c r="R52" s="18">
        <f t="shared" si="89"/>
        <v>0</v>
      </c>
      <c r="S52" s="19">
        <f t="shared" si="90"/>
        <v>0</v>
      </c>
      <c r="T52" s="96">
        <f t="shared" si="91"/>
        <v>0</v>
      </c>
      <c r="U52" s="78">
        <f t="shared" si="92"/>
        <v>0</v>
      </c>
      <c r="W52" s="146"/>
      <c r="X52" s="104">
        <f t="shared" si="83"/>
        <v>0</v>
      </c>
    </row>
    <row r="53" spans="1:24" ht="19.5" customHeight="1" thickBot="1">
      <c r="A53" s="74" t="s">
        <v>21</v>
      </c>
      <c r="B53" s="100"/>
      <c r="C53" s="143">
        <f>C37+C45</f>
        <v>522010069</v>
      </c>
      <c r="D53" s="84">
        <f>D37+D45</f>
        <v>577728402</v>
      </c>
      <c r="E53" s="84">
        <f>E37+E45</f>
        <v>623355917</v>
      </c>
      <c r="F53" s="84">
        <f>F37+F45</f>
        <v>683536290</v>
      </c>
      <c r="G53" s="84">
        <f>G37+G45</f>
        <v>538247322</v>
      </c>
      <c r="H53" s="84">
        <f aca="true" t="shared" si="93" ref="H53:I53">H37+H45</f>
        <v>579915366</v>
      </c>
      <c r="I53" s="168">
        <f t="shared" si="93"/>
        <v>731499712</v>
      </c>
      <c r="J53" s="191">
        <f>J37+J45</f>
        <v>529083177</v>
      </c>
      <c r="K53" s="145">
        <f>K37+K45</f>
        <v>561222783</v>
      </c>
      <c r="M53" s="147">
        <f aca="true" t="shared" si="94" ref="M53:U53">M37+M45</f>
        <v>1</v>
      </c>
      <c r="N53" s="150">
        <f t="shared" si="94"/>
        <v>1</v>
      </c>
      <c r="O53" s="150">
        <f t="shared" si="94"/>
        <v>1</v>
      </c>
      <c r="P53" s="150">
        <f t="shared" si="94"/>
        <v>1</v>
      </c>
      <c r="Q53" s="150">
        <f t="shared" si="94"/>
        <v>1</v>
      </c>
      <c r="R53" s="150">
        <f aca="true" t="shared" si="95" ref="R53">R37+R45</f>
        <v>1</v>
      </c>
      <c r="S53" s="151">
        <f t="shared" si="94"/>
        <v>1</v>
      </c>
      <c r="T53" s="243">
        <f t="shared" si="94"/>
        <v>1</v>
      </c>
      <c r="U53" s="178">
        <f t="shared" si="94"/>
        <v>1</v>
      </c>
      <c r="W53" s="239">
        <f t="shared" si="58"/>
        <v>0.06074584752862025</v>
      </c>
      <c r="X53" s="156">
        <f t="shared" si="59"/>
        <v>0</v>
      </c>
    </row>
    <row r="54" spans="1:24" ht="19.5" customHeight="1">
      <c r="A54" s="24"/>
      <c r="B54" t="s">
        <v>65</v>
      </c>
      <c r="C54" s="10">
        <f>C38+C46</f>
        <v>34637729</v>
      </c>
      <c r="D54" s="11">
        <f>D38+D46</f>
        <v>31957700</v>
      </c>
      <c r="E54" s="11">
        <f>E38+E46</f>
        <v>30723716</v>
      </c>
      <c r="F54" s="11">
        <f aca="true" t="shared" si="96" ref="F54:H54">F38+F46</f>
        <v>40416899</v>
      </c>
      <c r="G54" s="11">
        <f aca="true" t="shared" si="97" ref="G54">G38+G46</f>
        <v>32325335</v>
      </c>
      <c r="H54" s="11">
        <f t="shared" si="96"/>
        <v>31615316</v>
      </c>
      <c r="I54" s="12">
        <f>I38+I46</f>
        <v>37119573</v>
      </c>
      <c r="J54" s="10">
        <f aca="true" t="shared" si="98" ref="J54:K54">J38+J46</f>
        <v>27490455</v>
      </c>
      <c r="K54" s="162">
        <f t="shared" si="98"/>
        <v>28702926</v>
      </c>
      <c r="L54" s="2"/>
      <c r="M54" s="77">
        <f>C54/$C$53</f>
        <v>0.06635452275155251</v>
      </c>
      <c r="N54" s="18">
        <f>D54/$D$53</f>
        <v>0.055316131056336745</v>
      </c>
      <c r="O54" s="18">
        <f>E54/$E$53</f>
        <v>0.049287598243813575</v>
      </c>
      <c r="P54" s="18">
        <f>F54/$F$53</f>
        <v>0.059129119538042375</v>
      </c>
      <c r="Q54" s="18">
        <f>G54/$G$53</f>
        <v>0.060056657374321316</v>
      </c>
      <c r="R54" s="18">
        <f>H54/$H$53</f>
        <v>0.05451712069309093</v>
      </c>
      <c r="S54" s="19">
        <f>I54/$I$53</f>
        <v>0.05074448067588576</v>
      </c>
      <c r="T54" s="96">
        <f>J54/$J$53</f>
        <v>0.0519586639588051</v>
      </c>
      <c r="U54" s="78">
        <f>K54/$K$53</f>
        <v>0.05114355095594898</v>
      </c>
      <c r="W54" s="107">
        <f t="shared" si="58"/>
        <v>0.04410516304659199</v>
      </c>
      <c r="X54" s="108">
        <f t="shared" si="59"/>
        <v>-0.08151130028561174</v>
      </c>
    </row>
    <row r="55" spans="1:24" ht="19.5" customHeight="1">
      <c r="A55" s="24"/>
      <c r="B55" t="s">
        <v>66</v>
      </c>
      <c r="C55" s="10">
        <f aca="true" t="shared" si="99" ref="C55:E55">C39+C47</f>
        <v>0</v>
      </c>
      <c r="D55" s="11">
        <f t="shared" si="99"/>
        <v>185230</v>
      </c>
      <c r="E55" s="11">
        <f t="shared" si="99"/>
        <v>571795</v>
      </c>
      <c r="F55" s="11">
        <f aca="true" t="shared" si="100" ref="F55:H55">F39+F47</f>
        <v>836837</v>
      </c>
      <c r="G55" s="11">
        <f aca="true" t="shared" si="101" ref="G55">G39+G47</f>
        <v>352125</v>
      </c>
      <c r="H55" s="11">
        <f t="shared" si="100"/>
        <v>2152870</v>
      </c>
      <c r="I55" s="12">
        <f aca="true" t="shared" si="102" ref="I55:K60">I39+I47</f>
        <v>3202546</v>
      </c>
      <c r="J55" s="10">
        <f t="shared" si="102"/>
        <v>2406042</v>
      </c>
      <c r="K55" s="162">
        <f t="shared" si="102"/>
        <v>2308464</v>
      </c>
      <c r="L55" s="2"/>
      <c r="M55" s="77">
        <f aca="true" t="shared" si="103" ref="M55:M60">C55/$C$53</f>
        <v>0</v>
      </c>
      <c r="N55" s="18">
        <f aca="true" t="shared" si="104" ref="N55:N60">D55/$D$53</f>
        <v>0.0003206177839946321</v>
      </c>
      <c r="O55" s="18">
        <f aca="true" t="shared" si="105" ref="O55:O60">E55/$E$53</f>
        <v>0.0009172849481430365</v>
      </c>
      <c r="P55" s="18">
        <f aca="true" t="shared" si="106" ref="P55:P60">F55/$F$53</f>
        <v>0.0012242758903115445</v>
      </c>
      <c r="Q55" s="18">
        <f aca="true" t="shared" si="107" ref="Q55:Q60">G55/$G$53</f>
        <v>0.0006542066919935367</v>
      </c>
      <c r="R55" s="18">
        <f aca="true" t="shared" si="108" ref="R55:R60">H55/$H$53</f>
        <v>0.0037123865415906224</v>
      </c>
      <c r="S55" s="19">
        <f aca="true" t="shared" si="109" ref="S55:S60">I55/$I$53</f>
        <v>0.004378055038796789</v>
      </c>
      <c r="T55" s="96">
        <f aca="true" t="shared" si="110" ref="T55:T60">J55/$J$53</f>
        <v>0.004547568519646959</v>
      </c>
      <c r="U55" s="78">
        <f aca="true" t="shared" si="111" ref="U55:U60">K55/$K$53</f>
        <v>0.004113275636566593</v>
      </c>
      <c r="W55" s="146">
        <f aca="true" t="shared" si="112" ref="W55:W57">(K55-J55)/J55</f>
        <v>-0.04055540177602885</v>
      </c>
      <c r="X55" s="104">
        <f aca="true" t="shared" si="113" ref="X55:X57">(U55-T55)*100</f>
        <v>-0.04342928830803659</v>
      </c>
    </row>
    <row r="56" spans="1:24" ht="19.5" customHeight="1">
      <c r="A56" s="24"/>
      <c r="B56" t="s">
        <v>67</v>
      </c>
      <c r="C56" s="10">
        <f aca="true" t="shared" si="114" ref="C56:E56">C40+C48</f>
        <v>485519545</v>
      </c>
      <c r="D56" s="11">
        <f t="shared" si="114"/>
        <v>543295258</v>
      </c>
      <c r="E56" s="11">
        <f t="shared" si="114"/>
        <v>589493328</v>
      </c>
      <c r="F56" s="11">
        <f aca="true" t="shared" si="115" ref="F56:H56">F40+F48</f>
        <v>639361766</v>
      </c>
      <c r="G56" s="11">
        <f aca="true" t="shared" si="116" ref="G56">G40+G48</f>
        <v>502873334</v>
      </c>
      <c r="H56" s="11">
        <f t="shared" si="115"/>
        <v>544028758</v>
      </c>
      <c r="I56" s="12">
        <f t="shared" si="102"/>
        <v>688238950</v>
      </c>
      <c r="J56" s="10">
        <f t="shared" si="102"/>
        <v>497070261</v>
      </c>
      <c r="K56" s="162">
        <f t="shared" si="102"/>
        <v>528253900</v>
      </c>
      <c r="L56" s="2"/>
      <c r="M56" s="77">
        <f t="shared" si="103"/>
        <v>0.9300961300039597</v>
      </c>
      <c r="N56" s="18">
        <f t="shared" si="104"/>
        <v>0.9403990804661876</v>
      </c>
      <c r="O56" s="18">
        <f t="shared" si="105"/>
        <v>0.945676959059009</v>
      </c>
      <c r="P56" s="18">
        <f t="shared" si="106"/>
        <v>0.9353735498081601</v>
      </c>
      <c r="Q56" s="18">
        <f t="shared" si="107"/>
        <v>0.9342793051555582</v>
      </c>
      <c r="R56" s="18">
        <f t="shared" si="108"/>
        <v>0.9381175079951235</v>
      </c>
      <c r="S56" s="19">
        <f t="shared" si="109"/>
        <v>0.9408601790399611</v>
      </c>
      <c r="T56" s="96">
        <f t="shared" si="110"/>
        <v>0.9394936044243191</v>
      </c>
      <c r="U56" s="78">
        <f t="shared" si="111"/>
        <v>0.9412552661818792</v>
      </c>
      <c r="W56" s="146">
        <f t="shared" si="112"/>
        <v>0.06273487159997286</v>
      </c>
      <c r="X56" s="104">
        <f t="shared" si="113"/>
        <v>0.17616617575600957</v>
      </c>
    </row>
    <row r="57" spans="1:24" ht="19.5" customHeight="1">
      <c r="A57" s="24"/>
      <c r="B57" t="s">
        <v>68</v>
      </c>
      <c r="C57" s="10">
        <f aca="true" t="shared" si="117" ref="C57:E57">C41+C49</f>
        <v>1852795</v>
      </c>
      <c r="D57" s="11">
        <f t="shared" si="117"/>
        <v>2289798</v>
      </c>
      <c r="E57" s="11">
        <f t="shared" si="117"/>
        <v>2566624</v>
      </c>
      <c r="F57" s="11">
        <f aca="true" t="shared" si="118" ref="F57:H57">F41+F49</f>
        <v>2920533</v>
      </c>
      <c r="G57" s="11">
        <f aca="true" t="shared" si="119" ref="G57">G41+G49</f>
        <v>2696528</v>
      </c>
      <c r="H57" s="11">
        <f t="shared" si="118"/>
        <v>2047993</v>
      </c>
      <c r="I57" s="12">
        <f t="shared" si="102"/>
        <v>2738776</v>
      </c>
      <c r="J57" s="10">
        <f t="shared" si="102"/>
        <v>1953269</v>
      </c>
      <c r="K57" s="162">
        <f t="shared" si="102"/>
        <v>1895927</v>
      </c>
      <c r="L57" s="2"/>
      <c r="M57" s="77">
        <f t="shared" si="103"/>
        <v>0.0035493472444877304</v>
      </c>
      <c r="N57" s="18">
        <f t="shared" si="104"/>
        <v>0.003963450631945909</v>
      </c>
      <c r="O57" s="18">
        <f t="shared" si="105"/>
        <v>0.004117429433175654</v>
      </c>
      <c r="P57" s="18">
        <f t="shared" si="106"/>
        <v>0.004272681703556661</v>
      </c>
      <c r="Q57" s="18">
        <f t="shared" si="107"/>
        <v>0.005009830778126937</v>
      </c>
      <c r="R57" s="18">
        <f t="shared" si="108"/>
        <v>0.003531537738215407</v>
      </c>
      <c r="S57" s="19">
        <f t="shared" si="109"/>
        <v>0.003744056156238104</v>
      </c>
      <c r="T57" s="96">
        <f t="shared" si="110"/>
        <v>0.0036917994842992335</v>
      </c>
      <c r="U57" s="78">
        <f t="shared" si="111"/>
        <v>0.003378207473804569</v>
      </c>
      <c r="W57" s="146">
        <f t="shared" si="112"/>
        <v>-0.029356939571559267</v>
      </c>
      <c r="X57" s="104">
        <f t="shared" si="113"/>
        <v>-0.03135920104946643</v>
      </c>
    </row>
    <row r="58" spans="1:24" ht="19.5" customHeight="1">
      <c r="A58" s="24"/>
      <c r="B58" t="s">
        <v>84</v>
      </c>
      <c r="C58" s="10">
        <f aca="true" t="shared" si="120" ref="C58:E58">C42+C50</f>
        <v>0</v>
      </c>
      <c r="D58" s="11">
        <f t="shared" si="120"/>
        <v>0</v>
      </c>
      <c r="E58" s="11">
        <f t="shared" si="120"/>
        <v>0</v>
      </c>
      <c r="F58" s="11">
        <f aca="true" t="shared" si="121" ref="F58:H58">F42+F50</f>
        <v>0</v>
      </c>
      <c r="G58" s="11">
        <f aca="true" t="shared" si="122" ref="G58">G42+G50</f>
        <v>0</v>
      </c>
      <c r="H58" s="11">
        <f t="shared" si="121"/>
        <v>31630</v>
      </c>
      <c r="I58" s="12">
        <f t="shared" si="102"/>
        <v>88227</v>
      </c>
      <c r="J58" s="10">
        <f t="shared" si="102"/>
        <v>82600</v>
      </c>
      <c r="K58" s="162">
        <f t="shared" si="102"/>
        <v>9629</v>
      </c>
      <c r="L58" s="2"/>
      <c r="M58" s="77">
        <f t="shared" si="103"/>
        <v>0</v>
      </c>
      <c r="N58" s="18">
        <f t="shared" si="104"/>
        <v>0</v>
      </c>
      <c r="O58" s="18">
        <f t="shared" si="105"/>
        <v>0</v>
      </c>
      <c r="P58" s="18">
        <f t="shared" si="106"/>
        <v>0</v>
      </c>
      <c r="Q58" s="18">
        <f t="shared" si="107"/>
        <v>0</v>
      </c>
      <c r="R58" s="18">
        <f t="shared" si="108"/>
        <v>5.4542441629318714E-05</v>
      </c>
      <c r="S58" s="19">
        <f t="shared" si="109"/>
        <v>0.00012061112062338037</v>
      </c>
      <c r="T58" s="96">
        <f t="shared" si="110"/>
        <v>0.0001561191199999164</v>
      </c>
      <c r="U58" s="78">
        <f t="shared" si="111"/>
        <v>1.7157179451141418E-05</v>
      </c>
      <c r="W58" s="146">
        <f aca="true" t="shared" si="123" ref="W58:W59">(K58-J58)/J58</f>
        <v>-0.8834261501210654</v>
      </c>
      <c r="X58" s="104">
        <f aca="true" t="shared" si="124" ref="X58:X60">(U58-T58)*100</f>
        <v>-0.013896194054877499</v>
      </c>
    </row>
    <row r="59" spans="1:24" ht="19.5" customHeight="1">
      <c r="A59" s="24"/>
      <c r="B59" t="s">
        <v>85</v>
      </c>
      <c r="C59" s="10">
        <f aca="true" t="shared" si="125" ref="C59:E59">C43+C51</f>
        <v>0</v>
      </c>
      <c r="D59" s="11">
        <f t="shared" si="125"/>
        <v>0</v>
      </c>
      <c r="E59" s="11">
        <f t="shared" si="125"/>
        <v>0</v>
      </c>
      <c r="F59" s="11">
        <f aca="true" t="shared" si="126" ref="F59:H59">F43+F51</f>
        <v>0</v>
      </c>
      <c r="G59" s="11">
        <f aca="true" t="shared" si="127" ref="G59">G43+G51</f>
        <v>0</v>
      </c>
      <c r="H59" s="11">
        <f t="shared" si="126"/>
        <v>38799</v>
      </c>
      <c r="I59" s="12">
        <f t="shared" si="102"/>
        <v>111640</v>
      </c>
      <c r="J59" s="10">
        <f t="shared" si="102"/>
        <v>80550</v>
      </c>
      <c r="K59" s="162">
        <f t="shared" si="102"/>
        <v>51937</v>
      </c>
      <c r="L59" s="2"/>
      <c r="M59" s="77">
        <f t="shared" si="103"/>
        <v>0</v>
      </c>
      <c r="N59" s="18">
        <f t="shared" si="104"/>
        <v>0</v>
      </c>
      <c r="O59" s="18">
        <f t="shared" si="105"/>
        <v>0</v>
      </c>
      <c r="P59" s="18">
        <f t="shared" si="106"/>
        <v>0</v>
      </c>
      <c r="Q59" s="18">
        <f t="shared" si="107"/>
        <v>0</v>
      </c>
      <c r="R59" s="18">
        <f t="shared" si="108"/>
        <v>6.690459035017189E-05</v>
      </c>
      <c r="S59" s="19">
        <f t="shared" si="109"/>
        <v>0.00015261796849483928</v>
      </c>
      <c r="T59" s="96">
        <f t="shared" si="110"/>
        <v>0.00015224449292970053</v>
      </c>
      <c r="U59" s="78">
        <f t="shared" si="111"/>
        <v>9.254257234956193E-05</v>
      </c>
      <c r="W59" s="146">
        <f t="shared" si="123"/>
        <v>-0.3552203600248293</v>
      </c>
      <c r="X59" s="104">
        <f t="shared" si="124"/>
        <v>-0.00597019205801386</v>
      </c>
    </row>
    <row r="60" spans="1:24" ht="19.5" customHeight="1" thickBot="1">
      <c r="A60" s="31"/>
      <c r="B60" s="25" t="s">
        <v>70</v>
      </c>
      <c r="C60" s="32">
        <f aca="true" t="shared" si="128" ref="C60:E60">C44+C52</f>
        <v>0</v>
      </c>
      <c r="D60" s="33">
        <f t="shared" si="128"/>
        <v>416</v>
      </c>
      <c r="E60" s="33">
        <f t="shared" si="128"/>
        <v>454</v>
      </c>
      <c r="F60" s="33">
        <f aca="true" t="shared" si="129" ref="F60:H60">F44+F52</f>
        <v>255</v>
      </c>
      <c r="G60" s="33">
        <f aca="true" t="shared" si="130" ref="G60">G44+G52</f>
        <v>0</v>
      </c>
      <c r="H60" s="33">
        <f t="shared" si="129"/>
        <v>0</v>
      </c>
      <c r="I60" s="43">
        <f t="shared" si="102"/>
        <v>0</v>
      </c>
      <c r="J60" s="32">
        <f t="shared" si="102"/>
        <v>0</v>
      </c>
      <c r="K60" s="163">
        <f t="shared" si="102"/>
        <v>0</v>
      </c>
      <c r="L60" s="2"/>
      <c r="M60" s="148">
        <f t="shared" si="103"/>
        <v>0</v>
      </c>
      <c r="N60" s="80">
        <f t="shared" si="104"/>
        <v>7.200615350740537E-07</v>
      </c>
      <c r="O60" s="80">
        <f t="shared" si="105"/>
        <v>7.283158587552157E-07</v>
      </c>
      <c r="P60" s="80">
        <f t="shared" si="106"/>
        <v>3.730599292687152E-07</v>
      </c>
      <c r="Q60" s="80">
        <f t="shared" si="107"/>
        <v>0</v>
      </c>
      <c r="R60" s="80">
        <f t="shared" si="108"/>
        <v>0</v>
      </c>
      <c r="S60" s="94">
        <f t="shared" si="109"/>
        <v>0</v>
      </c>
      <c r="T60" s="236">
        <f t="shared" si="110"/>
        <v>0</v>
      </c>
      <c r="U60" s="237">
        <f t="shared" si="111"/>
        <v>0</v>
      </c>
      <c r="W60" s="109"/>
      <c r="X60" s="106">
        <f t="shared" si="124"/>
        <v>0</v>
      </c>
    </row>
    <row r="61" ht="19.5" customHeight="1"/>
    <row r="62" ht="19.5" customHeight="1"/>
    <row r="63" spans="1:13" ht="15">
      <c r="A63" s="1" t="s">
        <v>27</v>
      </c>
      <c r="M63" s="1" t="str">
        <f>W3</f>
        <v>VARIAÇÃO (JAN-SET)</v>
      </c>
    </row>
    <row r="64" ht="15.75" thickBot="1"/>
    <row r="65" spans="1:13" ht="24" customHeight="1">
      <c r="A65" s="470" t="s">
        <v>79</v>
      </c>
      <c r="B65" s="496"/>
      <c r="C65" s="472">
        <v>2016</v>
      </c>
      <c r="D65" s="461">
        <v>2017</v>
      </c>
      <c r="E65" s="461">
        <v>2018</v>
      </c>
      <c r="F65" s="476">
        <v>2019</v>
      </c>
      <c r="G65" s="476">
        <v>2020</v>
      </c>
      <c r="H65" s="461">
        <v>2021</v>
      </c>
      <c r="I65" s="463">
        <v>2022</v>
      </c>
      <c r="J65" s="467" t="str">
        <f>J5</f>
        <v>janeiro - setembro</v>
      </c>
      <c r="K65" s="468"/>
      <c r="M65" s="478" t="s">
        <v>90</v>
      </c>
    </row>
    <row r="66" spans="1:13" ht="20.25" customHeight="1" thickBot="1">
      <c r="A66" s="471"/>
      <c r="B66" s="497"/>
      <c r="C66" s="488"/>
      <c r="D66" s="469"/>
      <c r="E66" s="469"/>
      <c r="F66" s="484"/>
      <c r="G66" s="484"/>
      <c r="H66" s="469"/>
      <c r="I66" s="489"/>
      <c r="J66" s="167">
        <v>2022</v>
      </c>
      <c r="K66" s="169">
        <v>2023</v>
      </c>
      <c r="M66" s="479"/>
    </row>
    <row r="67" spans="1:13" ht="20.1" customHeight="1" thickBot="1">
      <c r="A67" s="366" t="s">
        <v>37</v>
      </c>
      <c r="B67" s="367"/>
      <c r="C67" s="113">
        <f>C37/C7</f>
        <v>9.84949775414317</v>
      </c>
      <c r="D67" s="134">
        <f>D37/D7</f>
        <v>10.411404658338641</v>
      </c>
      <c r="E67" s="134">
        <f>E37/E7</f>
        <v>10.813566770358026</v>
      </c>
      <c r="F67" s="368">
        <f aca="true" t="shared" si="131" ref="F67:I67">F37/F7</f>
        <v>10.404073354368721</v>
      </c>
      <c r="G67" s="368">
        <f t="shared" si="131"/>
        <v>10.469578868030986</v>
      </c>
      <c r="H67" s="368">
        <f t="shared" si="131"/>
        <v>10.653550547848225</v>
      </c>
      <c r="I67" s="369">
        <f t="shared" si="131"/>
        <v>11.370049860386558</v>
      </c>
      <c r="J67" s="368">
        <f aca="true" t="shared" si="132" ref="J67:K67">J37/J7</f>
        <v>11.347150790795316</v>
      </c>
      <c r="K67" s="369">
        <f t="shared" si="132"/>
        <v>12.055176739067795</v>
      </c>
      <c r="M67" s="23">
        <f>(K67-J67)/J67</f>
        <v>0.06239680438959367</v>
      </c>
    </row>
    <row r="68" spans="1:13" ht="20.1" customHeight="1">
      <c r="A68" s="370"/>
      <c r="B68" s="371" t="s">
        <v>65</v>
      </c>
      <c r="C68" s="244">
        <f aca="true" t="shared" si="133" ref="C68:K68">C38/C8</f>
        <v>3.6930183614591785</v>
      </c>
      <c r="D68" s="245">
        <f t="shared" si="133"/>
        <v>3.846178374708126</v>
      </c>
      <c r="E68" s="245">
        <f t="shared" si="133"/>
        <v>3.547955538386564</v>
      </c>
      <c r="F68" s="372">
        <f t="shared" si="133"/>
        <v>3.4738775786512592</v>
      </c>
      <c r="G68" s="372">
        <f t="shared" si="133"/>
        <v>3.5189680817224835</v>
      </c>
      <c r="H68" s="372">
        <f t="shared" si="133"/>
        <v>3.5706787879829758</v>
      </c>
      <c r="I68" s="373">
        <f t="shared" si="133"/>
        <v>3.7106634156063354</v>
      </c>
      <c r="J68" s="372">
        <f t="shared" si="133"/>
        <v>3.6984464248847293</v>
      </c>
      <c r="K68" s="373">
        <f t="shared" si="133"/>
        <v>3.9648296948898922</v>
      </c>
      <c r="M68" s="242">
        <f aca="true" t="shared" si="134" ref="M68:M84">(K68-J68)/J68</f>
        <v>0.07202572091157583</v>
      </c>
    </row>
    <row r="69" spans="1:13" ht="20.1" customHeight="1">
      <c r="A69" s="370"/>
      <c r="B69" s="371" t="s">
        <v>66</v>
      </c>
      <c r="C69" s="244"/>
      <c r="D69" s="245">
        <f aca="true" t="shared" si="135" ref="D69:K69">D39/D9</f>
        <v>7.166679563568831</v>
      </c>
      <c r="E69" s="245">
        <f t="shared" si="135"/>
        <v>7.166698000877358</v>
      </c>
      <c r="F69" s="372">
        <f t="shared" si="135"/>
        <v>7.166725187767092</v>
      </c>
      <c r="G69" s="372">
        <f t="shared" si="135"/>
        <v>7.16662596165588</v>
      </c>
      <c r="H69" s="372">
        <f t="shared" si="135"/>
        <v>7.839279602077006</v>
      </c>
      <c r="I69" s="373">
        <f t="shared" si="135"/>
        <v>9.498256082948762</v>
      </c>
      <c r="J69" s="372">
        <f t="shared" si="135"/>
        <v>9.441160544014817</v>
      </c>
      <c r="K69" s="373">
        <f t="shared" si="135"/>
        <v>9.6754432289702</v>
      </c>
      <c r="M69" s="30">
        <f t="shared" si="134"/>
        <v>0.024815030298781002</v>
      </c>
    </row>
    <row r="70" spans="1:13" ht="20.1" customHeight="1">
      <c r="A70" s="370"/>
      <c r="B70" s="371" t="s">
        <v>67</v>
      </c>
      <c r="C70" s="244">
        <f aca="true" t="shared" si="136" ref="C70:K70">C40/C10</f>
        <v>11.43769394680076</v>
      </c>
      <c r="D70" s="245">
        <f t="shared" si="136"/>
        <v>11.792197185065676</v>
      </c>
      <c r="E70" s="245">
        <f t="shared" si="136"/>
        <v>12.280357291607496</v>
      </c>
      <c r="F70" s="372">
        <f t="shared" si="136"/>
        <v>12.214009910256605</v>
      </c>
      <c r="G70" s="372">
        <f t="shared" si="136"/>
        <v>12.424023869009668</v>
      </c>
      <c r="H70" s="372">
        <f t="shared" si="136"/>
        <v>12.626207341385669</v>
      </c>
      <c r="I70" s="373">
        <f t="shared" si="136"/>
        <v>13.288514833385795</v>
      </c>
      <c r="J70" s="372">
        <f t="shared" si="136"/>
        <v>13.250654709262275</v>
      </c>
      <c r="K70" s="373">
        <f t="shared" si="136"/>
        <v>14.030763749425564</v>
      </c>
      <c r="M70" s="30">
        <f t="shared" si="134"/>
        <v>0.05887324492864408</v>
      </c>
    </row>
    <row r="71" spans="1:13" ht="20.1" customHeight="1">
      <c r="A71" s="370"/>
      <c r="B71" s="374" t="s">
        <v>68</v>
      </c>
      <c r="C71" s="244">
        <f aca="true" t="shared" si="137" ref="C71:K71">C41/C11</f>
        <v>3.2867790174304434</v>
      </c>
      <c r="D71" s="245">
        <f t="shared" si="137"/>
        <v>3.0641662754746912</v>
      </c>
      <c r="E71" s="245">
        <f t="shared" si="137"/>
        <v>3.155541977060592</v>
      </c>
      <c r="F71" s="372">
        <f t="shared" si="137"/>
        <v>3.097625641807203</v>
      </c>
      <c r="G71" s="372">
        <f t="shared" si="137"/>
        <v>3.688195323665741</v>
      </c>
      <c r="H71" s="372">
        <f t="shared" si="137"/>
        <v>3.4390654402225365</v>
      </c>
      <c r="I71" s="373">
        <f t="shared" si="137"/>
        <v>3.363572514298219</v>
      </c>
      <c r="J71" s="372">
        <f t="shared" si="137"/>
        <v>3.373790309752813</v>
      </c>
      <c r="K71" s="373">
        <f t="shared" si="137"/>
        <v>3.0857879958769074</v>
      </c>
      <c r="M71" s="30">
        <f t="shared" si="134"/>
        <v>-0.08536461588717006</v>
      </c>
    </row>
    <row r="72" spans="1:13" ht="20.1" customHeight="1">
      <c r="A72" s="370"/>
      <c r="B72" s="374" t="s">
        <v>84</v>
      </c>
      <c r="C72" s="244"/>
      <c r="D72" s="245"/>
      <c r="E72" s="245"/>
      <c r="F72" s="372"/>
      <c r="G72" s="372"/>
      <c r="H72" s="372"/>
      <c r="I72" s="373"/>
      <c r="J72" s="372"/>
      <c r="K72" s="373"/>
      <c r="M72" s="30"/>
    </row>
    <row r="73" spans="1:13" ht="20.1" customHeight="1">
      <c r="A73" s="370"/>
      <c r="B73" s="374" t="s">
        <v>85</v>
      </c>
      <c r="C73" s="244"/>
      <c r="D73" s="245"/>
      <c r="E73" s="245"/>
      <c r="F73" s="372"/>
      <c r="G73" s="372"/>
      <c r="H73" s="372"/>
      <c r="I73" s="373"/>
      <c r="J73" s="372"/>
      <c r="K73" s="373"/>
      <c r="M73" s="30"/>
    </row>
    <row r="74" spans="1:13" ht="20.1" customHeight="1" thickBot="1">
      <c r="A74" s="370"/>
      <c r="B74" s="374" t="s">
        <v>70</v>
      </c>
      <c r="C74" s="244"/>
      <c r="D74" s="245"/>
      <c r="E74" s="245"/>
      <c r="F74" s="372"/>
      <c r="G74" s="372"/>
      <c r="H74" s="372"/>
      <c r="I74" s="373"/>
      <c r="J74" s="372"/>
      <c r="K74" s="373"/>
      <c r="M74" s="30"/>
    </row>
    <row r="75" spans="1:13" ht="20.1" customHeight="1" thickBot="1">
      <c r="A75" s="366" t="s">
        <v>36</v>
      </c>
      <c r="B75" s="367"/>
      <c r="C75" s="113">
        <f aca="true" t="shared" si="138" ref="C75:K75">C45/C15</f>
        <v>3.2123307365165226</v>
      </c>
      <c r="D75" s="134">
        <f t="shared" si="138"/>
        <v>3.416991194400499</v>
      </c>
      <c r="E75" s="134">
        <f t="shared" si="138"/>
        <v>3.594888865750693</v>
      </c>
      <c r="F75" s="368">
        <f t="shared" si="138"/>
        <v>3.6577742806699343</v>
      </c>
      <c r="G75" s="368">
        <f t="shared" si="138"/>
        <v>3.7299053053651443</v>
      </c>
      <c r="H75" s="368">
        <f t="shared" si="138"/>
        <v>3.9196333056687</v>
      </c>
      <c r="I75" s="369">
        <f t="shared" si="138"/>
        <v>4.1415510660240775</v>
      </c>
      <c r="J75" s="368">
        <f t="shared" si="138"/>
        <v>4.0194507464106835</v>
      </c>
      <c r="K75" s="369">
        <f t="shared" si="138"/>
        <v>4.210383689909197</v>
      </c>
      <c r="M75" s="23">
        <f t="shared" si="134"/>
        <v>0.047502247332925726</v>
      </c>
    </row>
    <row r="76" spans="1:13" ht="20.1" customHeight="1">
      <c r="A76" s="370"/>
      <c r="B76" s="374" t="s">
        <v>65</v>
      </c>
      <c r="C76" s="244">
        <f aca="true" t="shared" si="139" ref="C76:K76">C46/C16</f>
        <v>1.4934420664299528</v>
      </c>
      <c r="D76" s="245">
        <f t="shared" si="139"/>
        <v>1.572855690365281</v>
      </c>
      <c r="E76" s="245">
        <f t="shared" si="139"/>
        <v>1.63193265770419</v>
      </c>
      <c r="F76" s="372">
        <f t="shared" si="139"/>
        <v>1.611717707744959</v>
      </c>
      <c r="G76" s="372">
        <f t="shared" si="139"/>
        <v>1.7063805000410912</v>
      </c>
      <c r="H76" s="372">
        <f t="shared" si="139"/>
        <v>1.7209033426561406</v>
      </c>
      <c r="I76" s="373">
        <f t="shared" si="139"/>
        <v>1.787687931694832</v>
      </c>
      <c r="J76" s="372">
        <f t="shared" si="139"/>
        <v>1.7844823076124392</v>
      </c>
      <c r="K76" s="373">
        <f t="shared" si="139"/>
        <v>1.8569654085647382</v>
      </c>
      <c r="M76" s="242">
        <f t="shared" si="134"/>
        <v>0.04061855959181704</v>
      </c>
    </row>
    <row r="77" spans="1:13" ht="20.1" customHeight="1">
      <c r="A77" s="370"/>
      <c r="B77" s="374" t="s">
        <v>66</v>
      </c>
      <c r="C77" s="244"/>
      <c r="D77" s="245"/>
      <c r="E77" s="245"/>
      <c r="F77" s="372"/>
      <c r="G77" s="372"/>
      <c r="H77" s="372"/>
      <c r="I77" s="373"/>
      <c r="J77" s="372"/>
      <c r="K77" s="373"/>
      <c r="M77" s="30"/>
    </row>
    <row r="78" spans="1:13" ht="20.1" customHeight="1">
      <c r="A78" s="370"/>
      <c r="B78" s="374" t="s">
        <v>67</v>
      </c>
      <c r="C78" s="244">
        <f aca="true" t="shared" si="140" ref="C78:K78">C48/C18</f>
        <v>3.491060307953836</v>
      </c>
      <c r="D78" s="245">
        <f t="shared" si="140"/>
        <v>3.6806052214736713</v>
      </c>
      <c r="E78" s="245">
        <f t="shared" si="140"/>
        <v>3.860102042830965</v>
      </c>
      <c r="F78" s="372">
        <f t="shared" si="140"/>
        <v>3.9807372284039344</v>
      </c>
      <c r="G78" s="372">
        <f t="shared" si="140"/>
        <v>4.044168996914373</v>
      </c>
      <c r="H78" s="372">
        <f t="shared" si="140"/>
        <v>4.2245779940261965</v>
      </c>
      <c r="I78" s="373">
        <f t="shared" si="140"/>
        <v>4.435811352237907</v>
      </c>
      <c r="J78" s="372">
        <f t="shared" si="140"/>
        <v>4.304182711167528</v>
      </c>
      <c r="K78" s="373">
        <f t="shared" si="140"/>
        <v>4.504053507430264</v>
      </c>
      <c r="M78" s="30">
        <f aca="true" t="shared" si="141" ref="M78:M81">(K78-J78)/J78</f>
        <v>0.04643641073696885</v>
      </c>
    </row>
    <row r="79" spans="1:13" ht="20.1" customHeight="1">
      <c r="A79" s="370"/>
      <c r="B79" s="374" t="s">
        <v>68</v>
      </c>
      <c r="C79" s="244">
        <f aca="true" t="shared" si="142" ref="C79:K79">C49/C19</f>
        <v>1.2436844975967962</v>
      </c>
      <c r="D79" s="245">
        <f t="shared" si="142"/>
        <v>1.295153552429751</v>
      </c>
      <c r="E79" s="245">
        <f t="shared" si="142"/>
        <v>1.2663558044980239</v>
      </c>
      <c r="F79" s="372">
        <f t="shared" si="142"/>
        <v>1.2478986659216935</v>
      </c>
      <c r="G79" s="372">
        <f t="shared" si="142"/>
        <v>1.2361268153422988</v>
      </c>
      <c r="H79" s="372">
        <f t="shared" si="142"/>
        <v>1.203425972291771</v>
      </c>
      <c r="I79" s="373">
        <f t="shared" si="142"/>
        <v>1.2710151081403154</v>
      </c>
      <c r="J79" s="372">
        <f t="shared" si="142"/>
        <v>1.264144955939225</v>
      </c>
      <c r="K79" s="373">
        <f t="shared" si="142"/>
        <v>1.3172549648202203</v>
      </c>
      <c r="M79" s="30">
        <f t="shared" si="141"/>
        <v>0.04201259407117278</v>
      </c>
    </row>
    <row r="80" spans="1:13" ht="20.1" customHeight="1">
      <c r="A80" s="370"/>
      <c r="B80" s="374" t="s">
        <v>84</v>
      </c>
      <c r="C80" s="244"/>
      <c r="D80" s="245"/>
      <c r="E80" s="245"/>
      <c r="F80" s="372"/>
      <c r="G80" s="372"/>
      <c r="H80" s="372">
        <f aca="true" t="shared" si="143" ref="H80:K80">H50/H20</f>
        <v>7.372960372960373</v>
      </c>
      <c r="I80" s="373">
        <f t="shared" si="143"/>
        <v>9.43806161745828</v>
      </c>
      <c r="J80" s="372">
        <f t="shared" si="143"/>
        <v>9.498620055197792</v>
      </c>
      <c r="K80" s="373">
        <f t="shared" si="143"/>
        <v>8.907493061979649</v>
      </c>
      <c r="M80" s="30">
        <f t="shared" si="141"/>
        <v>-0.06223293381386168</v>
      </c>
    </row>
    <row r="81" spans="1:13" ht="20.1" customHeight="1">
      <c r="A81" s="370"/>
      <c r="B81" s="374" t="s">
        <v>85</v>
      </c>
      <c r="C81" s="244"/>
      <c r="D81" s="245"/>
      <c r="E81" s="245"/>
      <c r="F81" s="372"/>
      <c r="G81" s="372"/>
      <c r="H81" s="372">
        <f aca="true" t="shared" si="144" ref="H81:K81">H51/H21</f>
        <v>3.2897235882652196</v>
      </c>
      <c r="I81" s="373">
        <f t="shared" si="144"/>
        <v>3.394860878820131</v>
      </c>
      <c r="J81" s="372">
        <f t="shared" si="144"/>
        <v>3.4838458544180617</v>
      </c>
      <c r="K81" s="373">
        <f t="shared" si="144"/>
        <v>3.2765756103715855</v>
      </c>
      <c r="M81" s="30">
        <f t="shared" si="141"/>
        <v>-0.05949466558160864</v>
      </c>
    </row>
    <row r="82" spans="1:13" ht="20.1" customHeight="1" thickBot="1">
      <c r="A82" s="370"/>
      <c r="B82" s="374" t="s">
        <v>70</v>
      </c>
      <c r="C82" s="244"/>
      <c r="D82" s="245">
        <f aca="true" t="shared" si="145" ref="D82:F82">D52/D22</f>
        <v>17.333333333333332</v>
      </c>
      <c r="E82" s="245">
        <f t="shared" si="145"/>
        <v>15.655172413793103</v>
      </c>
      <c r="F82" s="372">
        <f t="shared" si="145"/>
        <v>11.590909090909092</v>
      </c>
      <c r="G82" s="372"/>
      <c r="H82" s="372"/>
      <c r="I82" s="373"/>
      <c r="J82" s="244"/>
      <c r="K82" s="331"/>
      <c r="M82" s="30"/>
    </row>
    <row r="83" spans="1:13" ht="20.1" customHeight="1" thickBot="1">
      <c r="A83" s="375" t="s">
        <v>21</v>
      </c>
      <c r="B83" s="376"/>
      <c r="C83" s="377">
        <f aca="true" t="shared" si="146" ref="C83:K83">C53/C23</f>
        <v>4.756911294282482</v>
      </c>
      <c r="D83" s="115">
        <f t="shared" si="146"/>
        <v>5.141591434503083</v>
      </c>
      <c r="E83" s="115">
        <f t="shared" si="146"/>
        <v>5.415594493099433</v>
      </c>
      <c r="F83" s="115">
        <f t="shared" si="146"/>
        <v>5.485861490467074</v>
      </c>
      <c r="G83" s="115">
        <f t="shared" si="146"/>
        <v>4.804707481659919</v>
      </c>
      <c r="H83" s="115">
        <f t="shared" si="146"/>
        <v>4.927343918472844</v>
      </c>
      <c r="I83" s="378">
        <f t="shared" si="146"/>
        <v>5.871515977300253</v>
      </c>
      <c r="J83" s="379">
        <f t="shared" si="146"/>
        <v>5.804831614484607</v>
      </c>
      <c r="K83" s="380">
        <f t="shared" si="146"/>
        <v>6.255770306981105</v>
      </c>
      <c r="M83" s="23">
        <f t="shared" si="134"/>
        <v>0.07768333733769033</v>
      </c>
    </row>
    <row r="84" spans="1:13" ht="20.1" customHeight="1">
      <c r="A84" s="370"/>
      <c r="B84" s="374" t="s">
        <v>65</v>
      </c>
      <c r="C84" s="244">
        <f aca="true" t="shared" si="147" ref="C84:K84">C54/C24</f>
        <v>2.138974730345847</v>
      </c>
      <c r="D84" s="245">
        <f t="shared" si="147"/>
        <v>2.2251103392291163</v>
      </c>
      <c r="E84" s="245">
        <f t="shared" si="147"/>
        <v>2.1921401019079156</v>
      </c>
      <c r="F84" s="245">
        <f t="shared" si="147"/>
        <v>2.2461402270342883</v>
      </c>
      <c r="G84" s="245">
        <f t="shared" si="147"/>
        <v>2.099418124613284</v>
      </c>
      <c r="H84" s="245">
        <f t="shared" si="147"/>
        <v>2.126129211142998</v>
      </c>
      <c r="I84" s="373">
        <f t="shared" si="147"/>
        <v>2.4361208555607856</v>
      </c>
      <c r="J84" s="244">
        <f t="shared" si="147"/>
        <v>2.4347775603135524</v>
      </c>
      <c r="K84" s="331">
        <f t="shared" si="147"/>
        <v>2.6102109226464187</v>
      </c>
      <c r="M84" s="242">
        <f t="shared" si="134"/>
        <v>0.07205313749904689</v>
      </c>
    </row>
    <row r="85" spans="1:13" ht="20.1" customHeight="1">
      <c r="A85" s="370"/>
      <c r="B85" s="374" t="s">
        <v>66</v>
      </c>
      <c r="C85" s="244"/>
      <c r="D85" s="245">
        <f aca="true" t="shared" si="148" ref="D85:K85">D55/D25</f>
        <v>7.166679563568831</v>
      </c>
      <c r="E85" s="245">
        <f t="shared" si="148"/>
        <v>7.166698000877358</v>
      </c>
      <c r="F85" s="245">
        <f t="shared" si="148"/>
        <v>7.166725187767092</v>
      </c>
      <c r="G85" s="245">
        <f t="shared" si="148"/>
        <v>7.16662596165588</v>
      </c>
      <c r="H85" s="245">
        <f t="shared" si="148"/>
        <v>7.839279602077006</v>
      </c>
      <c r="I85" s="373">
        <f t="shared" si="148"/>
        <v>9.498256082948762</v>
      </c>
      <c r="J85" s="244">
        <f t="shared" si="148"/>
        <v>9.441160544014817</v>
      </c>
      <c r="K85" s="331">
        <f t="shared" si="148"/>
        <v>9.6754432289702</v>
      </c>
      <c r="M85" s="30">
        <f aca="true" t="shared" si="149" ref="M85:M87">(K85-J85)/J85</f>
        <v>0.024815030298781002</v>
      </c>
    </row>
    <row r="86" spans="1:13" ht="20.1" customHeight="1">
      <c r="A86" s="370"/>
      <c r="B86" s="374" t="s">
        <v>67</v>
      </c>
      <c r="C86" s="244">
        <f aca="true" t="shared" si="150" ref="C86:K86">C56/C26</f>
        <v>5.231324884263078</v>
      </c>
      <c r="D86" s="245">
        <f t="shared" si="150"/>
        <v>5.598016650623103</v>
      </c>
      <c r="E86" s="245">
        <f t="shared" si="150"/>
        <v>5.893351386620803</v>
      </c>
      <c r="F86" s="245">
        <f t="shared" si="150"/>
        <v>6.0730719928039765</v>
      </c>
      <c r="G86" s="245">
        <f t="shared" si="150"/>
        <v>5.2648168901350445</v>
      </c>
      <c r="H86" s="245">
        <f t="shared" si="150"/>
        <v>5.353263799490091</v>
      </c>
      <c r="I86" s="373">
        <f t="shared" si="150"/>
        <v>6.376919234495376</v>
      </c>
      <c r="J86" s="244">
        <f t="shared" si="150"/>
        <v>6.307227201527509</v>
      </c>
      <c r="K86" s="331">
        <f t="shared" si="150"/>
        <v>6.797705384412066</v>
      </c>
      <c r="M86" s="30">
        <f t="shared" si="149"/>
        <v>0.07776447037864306</v>
      </c>
    </row>
    <row r="87" spans="1:13" ht="20.1" customHeight="1">
      <c r="A87" s="370"/>
      <c r="B87" s="374" t="s">
        <v>68</v>
      </c>
      <c r="C87" s="244">
        <f aca="true" t="shared" si="151" ref="C87:K87">C57/C27</f>
        <v>2.525892237577384</v>
      </c>
      <c r="D87" s="245">
        <f t="shared" si="151"/>
        <v>2.4776537038239304</v>
      </c>
      <c r="E87" s="245">
        <f t="shared" si="151"/>
        <v>2.6141439079588764</v>
      </c>
      <c r="F87" s="245">
        <f t="shared" si="151"/>
        <v>2.409372563739786</v>
      </c>
      <c r="G87" s="245">
        <f t="shared" si="151"/>
        <v>2.537311691366737</v>
      </c>
      <c r="H87" s="245">
        <f t="shared" si="151"/>
        <v>2.2577989692142326</v>
      </c>
      <c r="I87" s="373">
        <f t="shared" si="151"/>
        <v>2.6300421667020375</v>
      </c>
      <c r="J87" s="244">
        <f t="shared" si="151"/>
        <v>2.5759612696302625</v>
      </c>
      <c r="K87" s="331">
        <f t="shared" si="151"/>
        <v>2.5269761087601212</v>
      </c>
      <c r="M87" s="30">
        <f t="shared" si="149"/>
        <v>-0.019016264509742527</v>
      </c>
    </row>
    <row r="88" spans="1:13" ht="20.1" customHeight="1">
      <c r="A88" s="370"/>
      <c r="B88" s="374" t="s">
        <v>84</v>
      </c>
      <c r="C88" s="244"/>
      <c r="D88" s="245"/>
      <c r="E88" s="245"/>
      <c r="F88" s="245"/>
      <c r="G88" s="245"/>
      <c r="H88" s="245">
        <f aca="true" t="shared" si="152" ref="H88:K88">H58/H28</f>
        <v>7.372960372960373</v>
      </c>
      <c r="I88" s="373">
        <f t="shared" si="152"/>
        <v>9.43806161745828</v>
      </c>
      <c r="J88" s="244">
        <f t="shared" si="152"/>
        <v>9.498620055197792</v>
      </c>
      <c r="K88" s="331">
        <f t="shared" si="152"/>
        <v>8.907493061979649</v>
      </c>
      <c r="M88" s="30">
        <f aca="true" t="shared" si="153" ref="M88:M89">(K88-J88)/J88</f>
        <v>-0.06223293381386168</v>
      </c>
    </row>
    <row r="89" spans="1:13" ht="20.1" customHeight="1">
      <c r="A89" s="370"/>
      <c r="B89" s="374" t="s">
        <v>85</v>
      </c>
      <c r="C89" s="244"/>
      <c r="D89" s="245"/>
      <c r="E89" s="245"/>
      <c r="F89" s="245"/>
      <c r="G89" s="245"/>
      <c r="H89" s="245">
        <f aca="true" t="shared" si="154" ref="H89:K89">H59/H29</f>
        <v>3.2897235882652196</v>
      </c>
      <c r="I89" s="373">
        <f t="shared" si="154"/>
        <v>3.394860878820131</v>
      </c>
      <c r="J89" s="244">
        <f t="shared" si="154"/>
        <v>3.4838458544180617</v>
      </c>
      <c r="K89" s="331">
        <f t="shared" si="154"/>
        <v>3.2765756103715855</v>
      </c>
      <c r="M89" s="30">
        <f t="shared" si="153"/>
        <v>-0.05949466558160864</v>
      </c>
    </row>
    <row r="90" spans="1:13" ht="20.1" customHeight="1" thickBot="1">
      <c r="A90" s="381"/>
      <c r="B90" s="382" t="s">
        <v>70</v>
      </c>
      <c r="C90" s="246"/>
      <c r="D90" s="247">
        <f aca="true" t="shared" si="155" ref="D90:F90">D60/D30</f>
        <v>17.333333333333332</v>
      </c>
      <c r="E90" s="247">
        <f t="shared" si="155"/>
        <v>15.655172413793103</v>
      </c>
      <c r="F90" s="247">
        <f t="shared" si="155"/>
        <v>11.590909090909092</v>
      </c>
      <c r="G90" s="247"/>
      <c r="H90" s="247"/>
      <c r="I90" s="383"/>
      <c r="J90" s="246"/>
      <c r="K90" s="332"/>
      <c r="L90" s="330"/>
      <c r="M90" s="34"/>
    </row>
    <row r="91" ht="20.1" customHeight="1"/>
    <row r="92" ht="15.75">
      <c r="A92" s="99" t="s">
        <v>39</v>
      </c>
    </row>
  </sheetData>
  <mergeCells count="46">
    <mergeCell ref="J65:K65"/>
    <mergeCell ref="W35:X35"/>
    <mergeCell ref="S5:S6"/>
    <mergeCell ref="S35:S36"/>
    <mergeCell ref="N35:N36"/>
    <mergeCell ref="O35:O36"/>
    <mergeCell ref="N5:N6"/>
    <mergeCell ref="O5:O6"/>
    <mergeCell ref="R5:R6"/>
    <mergeCell ref="R35:R36"/>
    <mergeCell ref="P5:P6"/>
    <mergeCell ref="P35:P36"/>
    <mergeCell ref="M65:M66"/>
    <mergeCell ref="T5:U5"/>
    <mergeCell ref="W5:X5"/>
    <mergeCell ref="J35:K35"/>
    <mergeCell ref="T35:U35"/>
    <mergeCell ref="Q35:Q36"/>
    <mergeCell ref="M35:M36"/>
    <mergeCell ref="A5:B6"/>
    <mergeCell ref="C5:C6"/>
    <mergeCell ref="D5:D6"/>
    <mergeCell ref="E5:E6"/>
    <mergeCell ref="M5:M6"/>
    <mergeCell ref="I5:I6"/>
    <mergeCell ref="J5:K5"/>
    <mergeCell ref="H5:H6"/>
    <mergeCell ref="F5:F6"/>
    <mergeCell ref="G5:G6"/>
    <mergeCell ref="Q5:Q6"/>
    <mergeCell ref="I65:I66"/>
    <mergeCell ref="H65:H66"/>
    <mergeCell ref="F65:F66"/>
    <mergeCell ref="A35:B36"/>
    <mergeCell ref="C35:C36"/>
    <mergeCell ref="D35:D36"/>
    <mergeCell ref="E35:E36"/>
    <mergeCell ref="I35:I36"/>
    <mergeCell ref="G65:G66"/>
    <mergeCell ref="A65:B66"/>
    <mergeCell ref="C65:C66"/>
    <mergeCell ref="D65:D66"/>
    <mergeCell ref="E65:E66"/>
    <mergeCell ref="H35:H36"/>
    <mergeCell ref="F35:F36"/>
    <mergeCell ref="G35:G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M67:M90</xm:sqref>
        </x14:conditionalFormatting>
        <x14:conditionalFormatting xmlns:xm="http://schemas.microsoft.com/office/excel/2006/main">
          <x14:cfRule type="iconSet" priority="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W7:X30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W37:X60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110"/>
  <sheetViews>
    <sheetView showGridLines="0" workbookViewId="0" topLeftCell="A1">
      <selection activeCell="K20" sqref="K20"/>
    </sheetView>
  </sheetViews>
  <sheetFormatPr defaultColWidth="9.140625" defaultRowHeight="15"/>
  <cols>
    <col min="1" max="1" width="2.8515625" style="0" customWidth="1"/>
    <col min="2" max="2" width="23.00390625" style="0" customWidth="1"/>
    <col min="3" max="8" width="12.00390625" style="0" customWidth="1"/>
    <col min="9" max="11" width="12.421875" style="0" customWidth="1"/>
    <col min="12" max="12" width="2.57421875" style="0" customWidth="1"/>
    <col min="13" max="14" width="10.28125" style="0" customWidth="1"/>
    <col min="15" max="18" width="11.140625" style="0" customWidth="1"/>
    <col min="19" max="21" width="11.7109375" style="0" customWidth="1"/>
    <col min="22" max="22" width="2.57421875" style="0" customWidth="1"/>
    <col min="23" max="24" width="11.140625" style="0" customWidth="1"/>
    <col min="25" max="26" width="10.28125" style="0" customWidth="1"/>
    <col min="27" max="27" width="1.8515625" style="0" customWidth="1"/>
    <col min="31" max="31" width="11.57421875" style="0" customWidth="1"/>
  </cols>
  <sheetData>
    <row r="1" ht="15">
      <c r="A1" s="1" t="s">
        <v>75</v>
      </c>
    </row>
    <row r="2" ht="15">
      <c r="A2" s="1"/>
    </row>
    <row r="3" spans="1:23" ht="15">
      <c r="A3" s="1" t="s">
        <v>22</v>
      </c>
      <c r="M3" s="1" t="s">
        <v>24</v>
      </c>
      <c r="W3" s="1" t="str">
        <f>7!W3</f>
        <v>VARIAÇÃO (JAN-SET)</v>
      </c>
    </row>
    <row r="4" ht="15.75" thickBot="1"/>
    <row r="5" spans="1:24" ht="24" customHeight="1">
      <c r="A5" s="470" t="s">
        <v>79</v>
      </c>
      <c r="B5" s="496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63">
        <v>2022</v>
      </c>
      <c r="J5" s="467" t="s">
        <v>95</v>
      </c>
      <c r="K5" s="468"/>
      <c r="M5" s="494">
        <v>2016</v>
      </c>
      <c r="N5" s="461">
        <v>2017</v>
      </c>
      <c r="O5" s="461">
        <v>2018</v>
      </c>
      <c r="P5" s="461">
        <v>2019</v>
      </c>
      <c r="Q5" s="461">
        <v>2020</v>
      </c>
      <c r="R5" s="461">
        <v>2021</v>
      </c>
      <c r="S5" s="463">
        <v>2022</v>
      </c>
      <c r="T5" s="467" t="str">
        <f>J5</f>
        <v>janeiro - setembro</v>
      </c>
      <c r="U5" s="468"/>
      <c r="W5" s="498" t="s">
        <v>88</v>
      </c>
      <c r="X5" s="499"/>
    </row>
    <row r="6" spans="1:24" ht="20.25" customHeight="1" thickBot="1">
      <c r="A6" s="471"/>
      <c r="B6" s="497"/>
      <c r="C6" s="488"/>
      <c r="D6" s="469"/>
      <c r="E6" s="469"/>
      <c r="F6" s="469"/>
      <c r="G6" s="469"/>
      <c r="H6" s="469"/>
      <c r="I6" s="489"/>
      <c r="J6" s="167">
        <v>2022</v>
      </c>
      <c r="K6" s="169">
        <v>2023</v>
      </c>
      <c r="M6" s="495"/>
      <c r="N6" s="469"/>
      <c r="O6" s="469"/>
      <c r="P6" s="469"/>
      <c r="Q6" s="469"/>
      <c r="R6" s="469"/>
      <c r="S6" s="489"/>
      <c r="T6" s="167">
        <v>2022</v>
      </c>
      <c r="U6" s="169">
        <v>2023</v>
      </c>
      <c r="W6" s="131" t="s">
        <v>0</v>
      </c>
      <c r="X6" s="38" t="s">
        <v>38</v>
      </c>
    </row>
    <row r="7" spans="1:27" ht="20.1" customHeight="1" thickBot="1">
      <c r="A7" s="5" t="s">
        <v>37</v>
      </c>
      <c r="B7" s="6"/>
      <c r="C7" s="13">
        <v>48051990</v>
      </c>
      <c r="D7" s="14">
        <v>52503615</v>
      </c>
      <c r="E7" s="14">
        <v>52337646</v>
      </c>
      <c r="F7" s="36">
        <v>55432735</v>
      </c>
      <c r="G7" s="36">
        <v>31472540</v>
      </c>
      <c r="H7" s="36">
        <v>28211839</v>
      </c>
      <c r="I7" s="15">
        <v>54339789</v>
      </c>
      <c r="J7" s="390">
        <v>40431398</v>
      </c>
      <c r="K7" s="180">
        <v>43502364</v>
      </c>
      <c r="L7" s="1"/>
      <c r="M7" s="135">
        <f aca="true" t="shared" si="0" ref="M7:U7">C7/C27</f>
        <v>0.3265215824307922</v>
      </c>
      <c r="N7" s="21">
        <f t="shared" si="0"/>
        <v>0.33866384265840116</v>
      </c>
      <c r="O7" s="21">
        <f t="shared" si="0"/>
        <v>0.35128215295789383</v>
      </c>
      <c r="P7" s="21">
        <f t="shared" si="0"/>
        <v>0.36067818363360377</v>
      </c>
      <c r="Q7" s="261">
        <f t="shared" si="0"/>
        <v>0.22686829052615803</v>
      </c>
      <c r="R7" s="261">
        <f t="shared" si="0"/>
        <v>0.20557131612926036</v>
      </c>
      <c r="S7" s="22">
        <f t="shared" si="0"/>
        <v>0.3499883206885231</v>
      </c>
      <c r="T7" s="20">
        <f t="shared" si="0"/>
        <v>0.34675987217722093</v>
      </c>
      <c r="U7" s="235">
        <f t="shared" si="0"/>
        <v>0.3712838078743992</v>
      </c>
      <c r="V7" s="1"/>
      <c r="W7" s="101">
        <f>(K7-J7)/J7</f>
        <v>0.07595497934550767</v>
      </c>
      <c r="X7" s="101">
        <f>(U7-T7)*100</f>
        <v>2.4523935697178256</v>
      </c>
      <c r="AA7" s="1"/>
    </row>
    <row r="8" spans="1:24" ht="20.1" customHeight="1">
      <c r="A8" s="24"/>
      <c r="B8" s="144" t="s">
        <v>65</v>
      </c>
      <c r="C8" s="10">
        <v>32620110</v>
      </c>
      <c r="D8" s="11">
        <v>34752906</v>
      </c>
      <c r="E8" s="11">
        <v>35348494</v>
      </c>
      <c r="F8" s="35">
        <v>37381333</v>
      </c>
      <c r="G8" s="35">
        <v>20886109</v>
      </c>
      <c r="H8" s="386">
        <v>18531059</v>
      </c>
      <c r="I8" s="392">
        <v>36139645</v>
      </c>
      <c r="J8" s="2">
        <v>26896519</v>
      </c>
      <c r="K8" s="12">
        <v>29086638</v>
      </c>
      <c r="M8" s="77">
        <f aca="true" t="shared" si="1" ref="M8">C8/$C$7</f>
        <v>0.6788503452198338</v>
      </c>
      <c r="N8" s="18">
        <f aca="true" t="shared" si="2" ref="N8">D8/$D$7</f>
        <v>0.6619145367418986</v>
      </c>
      <c r="O8" s="18">
        <f aca="true" t="shared" si="3" ref="O8">E8/$E$7</f>
        <v>0.675393272368421</v>
      </c>
      <c r="P8" s="37">
        <f>F8/$F$7</f>
        <v>0.6743548374439761</v>
      </c>
      <c r="Q8" s="37">
        <f>G8/$G$7</f>
        <v>0.6636295958317949</v>
      </c>
      <c r="R8" s="37">
        <f>H8/$H$7</f>
        <v>0.6568539895609073</v>
      </c>
      <c r="S8" s="37">
        <f>I8/$I$7</f>
        <v>0.6650678198253586</v>
      </c>
      <c r="T8" s="388">
        <f>J8/$J$7</f>
        <v>0.6652384119886233</v>
      </c>
      <c r="U8" s="389">
        <f>K8/$K$7</f>
        <v>0.6686220086798041</v>
      </c>
      <c r="W8" s="393">
        <f aca="true" t="shared" si="4" ref="W8:W16">(K8-J8)/J8</f>
        <v>0.08142760035229837</v>
      </c>
      <c r="X8" s="108">
        <f aca="true" t="shared" si="5" ref="X8:X36">(U8-T8)*100</f>
        <v>0.33835966911808235</v>
      </c>
    </row>
    <row r="9" spans="1:24" ht="20.1" customHeight="1">
      <c r="A9" s="24"/>
      <c r="B9" s="144" t="s">
        <v>66</v>
      </c>
      <c r="C9" s="10">
        <v>5996156</v>
      </c>
      <c r="D9" s="11">
        <v>7229535</v>
      </c>
      <c r="E9" s="11">
        <v>7753878</v>
      </c>
      <c r="F9" s="35">
        <v>8773924</v>
      </c>
      <c r="G9" s="35">
        <v>4661254</v>
      </c>
      <c r="H9" s="387">
        <v>4596072</v>
      </c>
      <c r="I9" s="392">
        <v>8279307</v>
      </c>
      <c r="J9" s="2">
        <v>6263654</v>
      </c>
      <c r="K9" s="12">
        <v>6206210</v>
      </c>
      <c r="M9" s="77">
        <f aca="true" t="shared" si="6" ref="M9:M14">C9/$C$7</f>
        <v>0.1247847591743859</v>
      </c>
      <c r="N9" s="18">
        <f aca="true" t="shared" si="7" ref="N9:N14">D9/$D$7</f>
        <v>0.13769594722191986</v>
      </c>
      <c r="O9" s="18">
        <f aca="true" t="shared" si="8" ref="O9:O14">E9/$E$7</f>
        <v>0.14815106510522083</v>
      </c>
      <c r="P9" s="37">
        <f aca="true" t="shared" si="9" ref="P9:P14">F9/$F$7</f>
        <v>0.15828055390014584</v>
      </c>
      <c r="Q9" s="37">
        <f aca="true" t="shared" si="10" ref="Q9:Q16">G9/$G$7</f>
        <v>0.14810542777926408</v>
      </c>
      <c r="R9" s="37">
        <f aca="true" t="shared" si="11" ref="R9:R16">H9/$H$7</f>
        <v>0.16291288207053783</v>
      </c>
      <c r="S9" s="37">
        <f aca="true" t="shared" si="12" ref="S9:S16">I9/$I$7</f>
        <v>0.15236178042575763</v>
      </c>
      <c r="T9" s="96">
        <f aca="true" t="shared" si="13" ref="T9:T16">J9/$J$7</f>
        <v>0.15492053972509187</v>
      </c>
      <c r="U9" s="19">
        <f aca="true" t="shared" si="14" ref="U9:U16">K9/$K$7</f>
        <v>0.14266374121645437</v>
      </c>
      <c r="W9" s="394">
        <f t="shared" si="4"/>
        <v>-0.00917100465638747</v>
      </c>
      <c r="X9" s="104">
        <f aca="true" t="shared" si="15" ref="X9:X12">(U9-T9)*100</f>
        <v>-1.2256798508637505</v>
      </c>
    </row>
    <row r="10" spans="1:27" ht="20.1" customHeight="1">
      <c r="A10" s="24"/>
      <c r="B10" s="144" t="s">
        <v>73</v>
      </c>
      <c r="C10" s="10">
        <v>34002</v>
      </c>
      <c r="D10" s="11">
        <v>46873</v>
      </c>
      <c r="E10" s="11">
        <v>70780</v>
      </c>
      <c r="F10" s="35">
        <v>43940</v>
      </c>
      <c r="G10" s="35">
        <v>37473</v>
      </c>
      <c r="H10" s="387">
        <v>26994</v>
      </c>
      <c r="I10" s="392">
        <v>15529</v>
      </c>
      <c r="J10" s="2">
        <v>12711</v>
      </c>
      <c r="K10" s="12">
        <v>11723</v>
      </c>
      <c r="M10" s="77">
        <f t="shared" si="6"/>
        <v>0.0007076085714660308</v>
      </c>
      <c r="N10" s="18">
        <f t="shared" si="7"/>
        <v>0.0008927575748831771</v>
      </c>
      <c r="O10" s="18">
        <f t="shared" si="8"/>
        <v>0.001352372630591754</v>
      </c>
      <c r="P10" s="37">
        <f t="shared" si="9"/>
        <v>0.0007926724163980002</v>
      </c>
      <c r="Q10" s="37">
        <f t="shared" si="10"/>
        <v>0.00119065699813234</v>
      </c>
      <c r="R10" s="37">
        <f t="shared" si="11"/>
        <v>0.0009568323426204155</v>
      </c>
      <c r="S10" s="37">
        <f t="shared" si="12"/>
        <v>0.0002857758612202193</v>
      </c>
      <c r="T10" s="96">
        <f t="shared" si="13"/>
        <v>0.0003143843801789886</v>
      </c>
      <c r="U10" s="19">
        <f t="shared" si="14"/>
        <v>0.0002694796080507257</v>
      </c>
      <c r="W10" s="394">
        <f t="shared" si="4"/>
        <v>-0.07772795216741404</v>
      </c>
      <c r="X10" s="104">
        <f t="shared" si="15"/>
        <v>-0.004490477212826293</v>
      </c>
      <c r="AA10" s="1"/>
    </row>
    <row r="11" spans="1:24" ht="20.1" customHeight="1">
      <c r="A11" s="24"/>
      <c r="B11" s="144" t="s">
        <v>67</v>
      </c>
      <c r="C11" s="10">
        <v>7107973</v>
      </c>
      <c r="D11" s="11">
        <v>7808527</v>
      </c>
      <c r="E11" s="11">
        <v>6734725</v>
      </c>
      <c r="F11" s="35">
        <v>6959733</v>
      </c>
      <c r="G11" s="35">
        <v>4458809</v>
      </c>
      <c r="H11" s="387">
        <v>3837005</v>
      </c>
      <c r="I11" s="392">
        <v>7547124</v>
      </c>
      <c r="J11" s="2">
        <v>5538211</v>
      </c>
      <c r="K11" s="12">
        <v>5710019</v>
      </c>
      <c r="M11" s="77">
        <f t="shared" si="6"/>
        <v>0.14792255221896117</v>
      </c>
      <c r="N11" s="18">
        <f t="shared" si="7"/>
        <v>0.14872360693639858</v>
      </c>
      <c r="O11" s="18">
        <f t="shared" si="8"/>
        <v>0.12867840865445113</v>
      </c>
      <c r="P11" s="37">
        <f t="shared" si="9"/>
        <v>0.12555276228026635</v>
      </c>
      <c r="Q11" s="37">
        <f t="shared" si="10"/>
        <v>0.1416729949346319</v>
      </c>
      <c r="R11" s="37">
        <f t="shared" si="11"/>
        <v>0.13600690830541037</v>
      </c>
      <c r="S11" s="37">
        <f t="shared" si="12"/>
        <v>0.13888762063466975</v>
      </c>
      <c r="T11" s="96">
        <f t="shared" si="13"/>
        <v>0.13697797439504814</v>
      </c>
      <c r="U11" s="19">
        <f t="shared" si="14"/>
        <v>0.13125767142217834</v>
      </c>
      <c r="W11" s="394">
        <f t="shared" si="4"/>
        <v>0.031022292216746527</v>
      </c>
      <c r="X11" s="104">
        <f t="shared" si="15"/>
        <v>-0.5720302972869795</v>
      </c>
    </row>
    <row r="12" spans="1:24" ht="20.1" customHeight="1">
      <c r="A12" s="24"/>
      <c r="B12" t="s">
        <v>68</v>
      </c>
      <c r="C12" s="10">
        <v>1961496</v>
      </c>
      <c r="D12" s="11">
        <v>2497849</v>
      </c>
      <c r="E12" s="11">
        <v>2289818</v>
      </c>
      <c r="F12" s="35">
        <v>1914368</v>
      </c>
      <c r="G12" s="35">
        <v>1185395</v>
      </c>
      <c r="H12" s="387">
        <v>997003</v>
      </c>
      <c r="I12" s="392">
        <v>1962886</v>
      </c>
      <c r="J12" s="2">
        <v>1428518</v>
      </c>
      <c r="K12" s="12">
        <v>2133562</v>
      </c>
      <c r="M12" s="77">
        <f t="shared" si="6"/>
        <v>0.040820286527155275</v>
      </c>
      <c r="N12" s="18">
        <f t="shared" si="7"/>
        <v>0.04757480032565377</v>
      </c>
      <c r="O12" s="18">
        <f t="shared" si="8"/>
        <v>0.04375087866962912</v>
      </c>
      <c r="P12" s="37">
        <f t="shared" si="9"/>
        <v>0.03453497288199833</v>
      </c>
      <c r="Q12" s="37">
        <f t="shared" si="10"/>
        <v>0.03766442111122903</v>
      </c>
      <c r="R12" s="37">
        <f t="shared" si="11"/>
        <v>0.03533987982846492</v>
      </c>
      <c r="S12" s="37">
        <f t="shared" si="12"/>
        <v>0.036122444273753065</v>
      </c>
      <c r="T12" s="96">
        <f t="shared" si="13"/>
        <v>0.03533189725470289</v>
      </c>
      <c r="U12" s="19">
        <f t="shared" si="14"/>
        <v>0.04904473697107587</v>
      </c>
      <c r="W12" s="394">
        <f t="shared" si="4"/>
        <v>0.49354925874227695</v>
      </c>
      <c r="X12" s="104">
        <f t="shared" si="15"/>
        <v>1.371283971637298</v>
      </c>
    </row>
    <row r="13" spans="1:24" ht="20.1" customHeight="1">
      <c r="A13" s="24"/>
      <c r="B13" s="144" t="s">
        <v>84</v>
      </c>
      <c r="C13" s="10"/>
      <c r="D13" s="11"/>
      <c r="E13" s="11"/>
      <c r="F13" s="35">
        <v>0</v>
      </c>
      <c r="G13" s="35">
        <v>0</v>
      </c>
      <c r="H13" s="387">
        <v>6760</v>
      </c>
      <c r="I13" s="392">
        <v>5688</v>
      </c>
      <c r="J13" s="2">
        <v>4850</v>
      </c>
      <c r="K13" s="12">
        <v>6984</v>
      </c>
      <c r="M13" s="77">
        <f t="shared" si="6"/>
        <v>0</v>
      </c>
      <c r="N13" s="18">
        <f t="shared" si="7"/>
        <v>0</v>
      </c>
      <c r="O13" s="18">
        <f t="shared" si="8"/>
        <v>0</v>
      </c>
      <c r="P13" s="37">
        <f t="shared" si="9"/>
        <v>0</v>
      </c>
      <c r="Q13" s="37">
        <f t="shared" si="10"/>
        <v>0</v>
      </c>
      <c r="R13" s="37">
        <f t="shared" si="11"/>
        <v>0.00023961571594109833</v>
      </c>
      <c r="S13" s="37">
        <f t="shared" si="12"/>
        <v>0.00010467467954283003</v>
      </c>
      <c r="T13" s="96">
        <f t="shared" si="13"/>
        <v>0.00011995627754449649</v>
      </c>
      <c r="U13" s="19">
        <f t="shared" si="14"/>
        <v>0.0001605429994563054</v>
      </c>
      <c r="W13" s="394">
        <f t="shared" si="4"/>
        <v>0.44</v>
      </c>
      <c r="X13" s="104">
        <f aca="true" t="shared" si="16" ref="X13:X16">(U13-T13)*100</f>
        <v>0.004058672191180892</v>
      </c>
    </row>
    <row r="14" spans="1:27" ht="20.1" customHeight="1">
      <c r="A14" s="24"/>
      <c r="B14" t="s">
        <v>69</v>
      </c>
      <c r="C14" s="10">
        <v>0</v>
      </c>
      <c r="D14" s="11">
        <v>0</v>
      </c>
      <c r="E14" s="11">
        <v>0</v>
      </c>
      <c r="F14" s="35">
        <v>1164</v>
      </c>
      <c r="G14" s="35">
        <v>537</v>
      </c>
      <c r="H14" s="387">
        <v>0</v>
      </c>
      <c r="I14" s="392">
        <v>0</v>
      </c>
      <c r="J14" s="2">
        <v>0</v>
      </c>
      <c r="K14" s="12">
        <v>0</v>
      </c>
      <c r="M14" s="77">
        <f t="shared" si="6"/>
        <v>0</v>
      </c>
      <c r="N14" s="18">
        <f t="shared" si="7"/>
        <v>0</v>
      </c>
      <c r="O14" s="18">
        <f t="shared" si="8"/>
        <v>0</v>
      </c>
      <c r="P14" s="37">
        <f t="shared" si="9"/>
        <v>2.099842268291471E-05</v>
      </c>
      <c r="Q14" s="37">
        <f t="shared" si="10"/>
        <v>1.7062493208365133E-05</v>
      </c>
      <c r="R14" s="37">
        <f t="shared" si="11"/>
        <v>0</v>
      </c>
      <c r="S14" s="37">
        <f t="shared" si="12"/>
        <v>0</v>
      </c>
      <c r="T14" s="96">
        <f t="shared" si="13"/>
        <v>0</v>
      </c>
      <c r="U14" s="19">
        <f t="shared" si="14"/>
        <v>0</v>
      </c>
      <c r="W14" s="394"/>
      <c r="X14" s="104">
        <f t="shared" si="16"/>
        <v>0</v>
      </c>
      <c r="AA14" s="1"/>
    </row>
    <row r="15" spans="1:27" ht="20.1" customHeight="1">
      <c r="A15" s="24"/>
      <c r="B15" s="144" t="s">
        <v>85</v>
      </c>
      <c r="C15" s="10"/>
      <c r="D15" s="11"/>
      <c r="E15" s="11"/>
      <c r="F15" s="35"/>
      <c r="G15" s="35"/>
      <c r="H15" s="387"/>
      <c r="I15" s="392"/>
      <c r="J15" s="10">
        <v>0</v>
      </c>
      <c r="K15" s="162">
        <v>0</v>
      </c>
      <c r="M15" s="77"/>
      <c r="N15" s="18"/>
      <c r="O15" s="18"/>
      <c r="P15" s="37"/>
      <c r="Q15" s="37"/>
      <c r="R15" s="37"/>
      <c r="S15" s="37"/>
      <c r="T15" s="96"/>
      <c r="U15" s="19"/>
      <c r="W15" s="394"/>
      <c r="X15" s="104"/>
      <c r="AA15" s="1"/>
    </row>
    <row r="16" spans="1:24" ht="20.1" customHeight="1" thickBot="1">
      <c r="A16" s="24"/>
      <c r="B16" t="s">
        <v>71</v>
      </c>
      <c r="C16" s="10">
        <v>332253</v>
      </c>
      <c r="D16" s="11">
        <v>167925</v>
      </c>
      <c r="E16" s="11">
        <v>139951</v>
      </c>
      <c r="F16" s="35">
        <v>358273</v>
      </c>
      <c r="G16" s="35">
        <v>242963</v>
      </c>
      <c r="H16" s="33">
        <v>216946</v>
      </c>
      <c r="I16" s="43">
        <v>389610</v>
      </c>
      <c r="J16" s="213">
        <v>286935</v>
      </c>
      <c r="K16" s="162">
        <v>347228</v>
      </c>
      <c r="M16" s="77">
        <f aca="true" t="shared" si="17" ref="M16">C16/$C$7</f>
        <v>0.006914448288197846</v>
      </c>
      <c r="N16" s="18">
        <f aca="true" t="shared" si="18" ref="N16">D16/$D$7</f>
        <v>0.0031983511992459946</v>
      </c>
      <c r="O16" s="18">
        <f aca="true" t="shared" si="19" ref="O16">E16/$E$7</f>
        <v>0.0026740025716861624</v>
      </c>
      <c r="P16" s="37">
        <f aca="true" t="shared" si="20" ref="P16">F16/$F$7</f>
        <v>0.006463202654532561</v>
      </c>
      <c r="Q16" s="37">
        <f t="shared" si="10"/>
        <v>0.007719840851739326</v>
      </c>
      <c r="R16" s="37">
        <f t="shared" si="11"/>
        <v>0.007689892176117976</v>
      </c>
      <c r="S16" s="37">
        <f t="shared" si="12"/>
        <v>0.007169884299697961</v>
      </c>
      <c r="T16" s="236">
        <f t="shared" si="13"/>
        <v>0.00709683597881033</v>
      </c>
      <c r="U16" s="94">
        <f t="shared" si="14"/>
        <v>0.007981819102980243</v>
      </c>
      <c r="W16" s="394">
        <f t="shared" si="4"/>
        <v>0.21012772927666545</v>
      </c>
      <c r="X16" s="104">
        <f t="shared" si="16"/>
        <v>0.08849831241699137</v>
      </c>
    </row>
    <row r="17" spans="1:27" ht="20.1" customHeight="1" thickBot="1">
      <c r="A17" s="5" t="s">
        <v>36</v>
      </c>
      <c r="B17" s="6"/>
      <c r="C17" s="13">
        <v>99111299</v>
      </c>
      <c r="D17" s="14">
        <v>102528037</v>
      </c>
      <c r="E17" s="14">
        <v>96652690</v>
      </c>
      <c r="F17" s="36">
        <v>98257557</v>
      </c>
      <c r="G17" s="36">
        <v>107253502</v>
      </c>
      <c r="H17" s="36">
        <v>109024423</v>
      </c>
      <c r="I17" s="15">
        <v>100921932</v>
      </c>
      <c r="J17" s="391">
        <v>76166286</v>
      </c>
      <c r="K17" s="161">
        <v>73665051</v>
      </c>
      <c r="L17" s="1"/>
      <c r="M17" s="135">
        <f aca="true" t="shared" si="21" ref="M17:U17">C17/C27</f>
        <v>0.6734784175692078</v>
      </c>
      <c r="N17" s="21">
        <f t="shared" si="21"/>
        <v>0.6613361573415989</v>
      </c>
      <c r="O17" s="21">
        <f t="shared" si="21"/>
        <v>0.6487178470421061</v>
      </c>
      <c r="P17" s="21">
        <f t="shared" si="21"/>
        <v>0.6393218228729881</v>
      </c>
      <c r="Q17" s="261">
        <f t="shared" si="21"/>
        <v>0.773131709473842</v>
      </c>
      <c r="R17" s="261">
        <f t="shared" si="21"/>
        <v>0.7944286838707396</v>
      </c>
      <c r="S17" s="22">
        <f t="shared" si="21"/>
        <v>0.650011679311477</v>
      </c>
      <c r="T17" s="20">
        <f t="shared" si="21"/>
        <v>0.6532401278227791</v>
      </c>
      <c r="U17" s="235">
        <f t="shared" si="21"/>
        <v>0.6287161921256008</v>
      </c>
      <c r="V17" s="1"/>
      <c r="W17" s="64">
        <f aca="true" t="shared" si="22" ref="W17:W36">(K17-J17)/J17</f>
        <v>-0.032839135677430825</v>
      </c>
      <c r="X17" s="101">
        <f t="shared" si="5"/>
        <v>-2.4523935697178256</v>
      </c>
      <c r="AA17" s="26"/>
    </row>
    <row r="18" spans="1:27" ht="20.1" customHeight="1">
      <c r="A18" s="24"/>
      <c r="B18" t="s">
        <v>65</v>
      </c>
      <c r="C18" s="10">
        <v>51767055</v>
      </c>
      <c r="D18" s="11">
        <v>55509298</v>
      </c>
      <c r="E18" s="11">
        <v>53008030</v>
      </c>
      <c r="F18" s="35">
        <v>56579396</v>
      </c>
      <c r="G18" s="35">
        <v>63218136</v>
      </c>
      <c r="H18" s="35">
        <v>63144509</v>
      </c>
      <c r="I18" s="12">
        <v>57768022</v>
      </c>
      <c r="J18" s="213">
        <v>43696683</v>
      </c>
      <c r="K18" s="162">
        <v>41796297</v>
      </c>
      <c r="M18" s="77">
        <f aca="true" t="shared" si="23" ref="M18">C18/$C$17</f>
        <v>0.5223123450334356</v>
      </c>
      <c r="N18" s="18">
        <f aca="true" t="shared" si="24" ref="N18">D18/$D$17</f>
        <v>0.5414060351121323</v>
      </c>
      <c r="O18" s="18">
        <f aca="true" t="shared" si="25" ref="O18">E18/$E$17</f>
        <v>0.5484382276375339</v>
      </c>
      <c r="P18" s="37">
        <f>F18/$F$17</f>
        <v>0.5758274246529456</v>
      </c>
      <c r="Q18" s="37">
        <f>G18/$G$17</f>
        <v>0.5894272431309515</v>
      </c>
      <c r="R18" s="37">
        <f>H18/$H$17</f>
        <v>0.579177649030071</v>
      </c>
      <c r="S18" s="37">
        <f>I18/$I$17</f>
        <v>0.5724030530846358</v>
      </c>
      <c r="T18" s="96">
        <f>J18/$J$17</f>
        <v>0.5737011123267846</v>
      </c>
      <c r="U18" s="78">
        <f>K18/$K$17</f>
        <v>0.5673829914269658</v>
      </c>
      <c r="W18" s="146">
        <f t="shared" si="22"/>
        <v>-0.043490394911668694</v>
      </c>
      <c r="X18" s="104">
        <f t="shared" si="5"/>
        <v>-0.6318120899818758</v>
      </c>
      <c r="AA18" s="2"/>
    </row>
    <row r="19" spans="1:27" ht="20.1" customHeight="1">
      <c r="A19" s="24"/>
      <c r="B19" t="s">
        <v>66</v>
      </c>
      <c r="C19" s="10">
        <v>56768</v>
      </c>
      <c r="D19" s="11">
        <v>44015</v>
      </c>
      <c r="E19" s="11">
        <v>22043</v>
      </c>
      <c r="F19" s="35">
        <v>50944</v>
      </c>
      <c r="G19" s="35">
        <v>44500</v>
      </c>
      <c r="H19" s="35">
        <v>23703</v>
      </c>
      <c r="I19" s="12">
        <v>293466</v>
      </c>
      <c r="J19" s="213">
        <v>233404</v>
      </c>
      <c r="K19" s="162">
        <v>153357</v>
      </c>
      <c r="M19" s="77">
        <f aca="true" t="shared" si="26" ref="M19:M26">C19/$C$17</f>
        <v>0.0005727702146250752</v>
      </c>
      <c r="N19" s="18">
        <f aca="true" t="shared" si="27" ref="N19:N26">D19/$D$17</f>
        <v>0.00042929720774815964</v>
      </c>
      <c r="O19" s="18">
        <f aca="true" t="shared" si="28" ref="O19:O26">E19/$E$17</f>
        <v>0.00022806400939280635</v>
      </c>
      <c r="P19" s="37">
        <f aca="true" t="shared" si="29" ref="P19:P24">F19/$F$17</f>
        <v>0.0005184741159400086</v>
      </c>
      <c r="Q19" s="37">
        <f aca="true" t="shared" si="30" ref="Q19:Q26">G19/$G$17</f>
        <v>0.0004149048671622862</v>
      </c>
      <c r="R19" s="37">
        <f aca="true" t="shared" si="31" ref="R19:R26">H19/$H$17</f>
        <v>0.00021741000179381826</v>
      </c>
      <c r="S19" s="37">
        <f aca="true" t="shared" si="32" ref="S19:S26">I19/$I$17</f>
        <v>0.002907851585718751</v>
      </c>
      <c r="T19" s="96">
        <f aca="true" t="shared" si="33" ref="T19:T24">J19/$J$17</f>
        <v>0.003064400435646816</v>
      </c>
      <c r="U19" s="78">
        <f aca="true" t="shared" si="34" ref="U19:U24">K19/$K$17</f>
        <v>0.0020818148893971444</v>
      </c>
      <c r="W19" s="146">
        <f aca="true" t="shared" si="35" ref="W19:W26">(K19-J19)/J19</f>
        <v>-0.3429547051464414</v>
      </c>
      <c r="X19" s="104">
        <f aca="true" t="shared" si="36" ref="X19:X26">(U19-T19)*100</f>
        <v>-0.09825855462496716</v>
      </c>
      <c r="AA19" s="2"/>
    </row>
    <row r="20" spans="1:27" ht="20.1" customHeight="1">
      <c r="A20" s="24"/>
      <c r="B20" t="s">
        <v>73</v>
      </c>
      <c r="C20" s="10">
        <v>0</v>
      </c>
      <c r="D20" s="11">
        <v>0</v>
      </c>
      <c r="E20" s="11">
        <v>0</v>
      </c>
      <c r="F20" s="35">
        <v>194</v>
      </c>
      <c r="G20" s="35">
        <v>2024</v>
      </c>
      <c r="H20" s="35">
        <v>142</v>
      </c>
      <c r="I20" s="12">
        <v>0</v>
      </c>
      <c r="J20" s="213">
        <v>0</v>
      </c>
      <c r="K20" s="162">
        <v>0</v>
      </c>
      <c r="M20" s="77">
        <f t="shared" si="26"/>
        <v>0</v>
      </c>
      <c r="N20" s="18">
        <f t="shared" si="27"/>
        <v>0</v>
      </c>
      <c r="O20" s="18">
        <f t="shared" si="28"/>
        <v>0</v>
      </c>
      <c r="P20" s="37">
        <f t="shared" si="29"/>
        <v>1.974402844149687E-06</v>
      </c>
      <c r="Q20" s="37">
        <f t="shared" si="30"/>
        <v>1.8871178677223986E-05</v>
      </c>
      <c r="R20" s="37">
        <f t="shared" si="31"/>
        <v>1.302460458790963E-06</v>
      </c>
      <c r="S20" s="37">
        <f t="shared" si="32"/>
        <v>0</v>
      </c>
      <c r="T20" s="96">
        <f t="shared" si="33"/>
        <v>0</v>
      </c>
      <c r="U20" s="78">
        <f t="shared" si="34"/>
        <v>0</v>
      </c>
      <c r="W20" s="146"/>
      <c r="X20" s="104">
        <f aca="true" t="shared" si="37" ref="X20:X24">(U20-T20)*100</f>
        <v>0</v>
      </c>
      <c r="AA20" s="26"/>
    </row>
    <row r="21" spans="1:27" ht="20.1" customHeight="1">
      <c r="A21" s="24"/>
      <c r="B21" t="s">
        <v>67</v>
      </c>
      <c r="C21" s="10">
        <v>17693535</v>
      </c>
      <c r="D21" s="11">
        <v>18328384</v>
      </c>
      <c r="E21" s="11">
        <v>17414147</v>
      </c>
      <c r="F21" s="35">
        <v>16488232</v>
      </c>
      <c r="G21" s="35">
        <v>17117968</v>
      </c>
      <c r="H21" s="35">
        <v>18013141</v>
      </c>
      <c r="I21" s="12">
        <v>16933688</v>
      </c>
      <c r="J21" s="213">
        <v>13027902</v>
      </c>
      <c r="K21" s="162">
        <v>12420904</v>
      </c>
      <c r="M21" s="77">
        <f t="shared" si="26"/>
        <v>0.1785218756945159</v>
      </c>
      <c r="N21" s="18">
        <f t="shared" si="27"/>
        <v>0.1787646046515062</v>
      </c>
      <c r="O21" s="18">
        <f t="shared" si="28"/>
        <v>0.18017239871958038</v>
      </c>
      <c r="P21" s="37">
        <f t="shared" si="29"/>
        <v>0.1678062482257726</v>
      </c>
      <c r="Q21" s="37">
        <f t="shared" si="30"/>
        <v>0.15960288177816329</v>
      </c>
      <c r="R21" s="37">
        <f t="shared" si="31"/>
        <v>0.1652211541628613</v>
      </c>
      <c r="S21" s="37">
        <f t="shared" si="32"/>
        <v>0.16778997056853806</v>
      </c>
      <c r="T21" s="96">
        <f t="shared" si="33"/>
        <v>0.17104552006119872</v>
      </c>
      <c r="U21" s="78">
        <f t="shared" si="34"/>
        <v>0.1686132546083488</v>
      </c>
      <c r="W21" s="146">
        <f aca="true" t="shared" si="38" ref="W21:W24">(K21-J21)/J21</f>
        <v>-0.04659215275030469</v>
      </c>
      <c r="X21" s="104">
        <f t="shared" si="37"/>
        <v>-0.24322654528499132</v>
      </c>
      <c r="AA21" s="2"/>
    </row>
    <row r="22" spans="1:27" ht="20.1" customHeight="1">
      <c r="A22" s="24"/>
      <c r="B22" t="s">
        <v>68</v>
      </c>
      <c r="C22" s="10">
        <v>3892493</v>
      </c>
      <c r="D22" s="11">
        <v>4365663</v>
      </c>
      <c r="E22" s="11">
        <v>3695987</v>
      </c>
      <c r="F22" s="35">
        <v>3292943</v>
      </c>
      <c r="G22" s="35">
        <v>3731330</v>
      </c>
      <c r="H22" s="35">
        <v>4102757</v>
      </c>
      <c r="I22" s="12">
        <v>3617074</v>
      </c>
      <c r="J22" s="213">
        <v>2715340</v>
      </c>
      <c r="K22" s="162">
        <v>2573205</v>
      </c>
      <c r="M22" s="77">
        <f t="shared" si="26"/>
        <v>0.03927395805800104</v>
      </c>
      <c r="N22" s="18">
        <f t="shared" si="27"/>
        <v>0.042580187115062</v>
      </c>
      <c r="O22" s="18">
        <f t="shared" si="28"/>
        <v>0.03823987723466362</v>
      </c>
      <c r="P22" s="37">
        <f t="shared" si="29"/>
        <v>0.03351338157125156</v>
      </c>
      <c r="Q22" s="37">
        <f t="shared" si="30"/>
        <v>0.0347898197300821</v>
      </c>
      <c r="R22" s="37">
        <f t="shared" si="31"/>
        <v>0.03763154059526644</v>
      </c>
      <c r="S22" s="37">
        <f t="shared" si="32"/>
        <v>0.035840316651884946</v>
      </c>
      <c r="T22" s="96">
        <f t="shared" si="33"/>
        <v>0.035650156290934286</v>
      </c>
      <c r="U22" s="78">
        <f t="shared" si="34"/>
        <v>0.03493115072980809</v>
      </c>
      <c r="W22" s="146">
        <f t="shared" si="38"/>
        <v>-0.05234519434030361</v>
      </c>
      <c r="X22" s="104">
        <f t="shared" si="37"/>
        <v>-0.07190055611261958</v>
      </c>
      <c r="AA22" s="2"/>
    </row>
    <row r="23" spans="1:27" ht="20.1" customHeight="1">
      <c r="A23" s="24"/>
      <c r="B23" t="s">
        <v>84</v>
      </c>
      <c r="C23" s="10"/>
      <c r="D23" s="11"/>
      <c r="E23" s="11"/>
      <c r="F23" s="35">
        <v>0</v>
      </c>
      <c r="G23" s="35">
        <v>0</v>
      </c>
      <c r="H23" s="35">
        <v>14358</v>
      </c>
      <c r="I23" s="12">
        <v>18889</v>
      </c>
      <c r="J23" s="213">
        <v>15193</v>
      </c>
      <c r="K23" s="162">
        <v>14166</v>
      </c>
      <c r="M23" s="77">
        <f t="shared" si="26"/>
        <v>0</v>
      </c>
      <c r="N23" s="18">
        <f t="shared" si="27"/>
        <v>0</v>
      </c>
      <c r="O23" s="18">
        <f t="shared" si="28"/>
        <v>0</v>
      </c>
      <c r="P23" s="37">
        <f t="shared" si="29"/>
        <v>0</v>
      </c>
      <c r="Q23" s="37">
        <f t="shared" si="30"/>
        <v>0</v>
      </c>
      <c r="R23" s="37">
        <f t="shared" si="31"/>
        <v>0.00013169526244592004</v>
      </c>
      <c r="S23" s="37">
        <f t="shared" si="32"/>
        <v>0.00018716447085059766</v>
      </c>
      <c r="T23" s="96">
        <f t="shared" si="33"/>
        <v>0.00019947145643940155</v>
      </c>
      <c r="U23" s="78">
        <f t="shared" si="34"/>
        <v>0.0001923028601446295</v>
      </c>
      <c r="W23" s="146">
        <f t="shared" si="38"/>
        <v>-0.06759691963404199</v>
      </c>
      <c r="X23" s="104">
        <f t="shared" si="37"/>
        <v>-0.0007168596294772047</v>
      </c>
      <c r="AA23" s="2"/>
    </row>
    <row r="24" spans="1:27" ht="20.1" customHeight="1">
      <c r="A24" s="24"/>
      <c r="B24" t="s">
        <v>69</v>
      </c>
      <c r="C24" s="10">
        <v>0</v>
      </c>
      <c r="D24" s="11">
        <v>0</v>
      </c>
      <c r="E24" s="11">
        <v>266</v>
      </c>
      <c r="F24" s="35">
        <v>221</v>
      </c>
      <c r="G24" s="35">
        <v>39</v>
      </c>
      <c r="H24" s="35">
        <v>1021</v>
      </c>
      <c r="I24" s="12">
        <v>1182</v>
      </c>
      <c r="J24" s="213">
        <v>911</v>
      </c>
      <c r="K24" s="162">
        <v>12196</v>
      </c>
      <c r="M24" s="77">
        <f t="shared" si="26"/>
        <v>0</v>
      </c>
      <c r="N24" s="18">
        <f t="shared" si="27"/>
        <v>0</v>
      </c>
      <c r="O24" s="18">
        <f t="shared" si="28"/>
        <v>2.7521220568201463E-06</v>
      </c>
      <c r="P24" s="37">
        <f t="shared" si="29"/>
        <v>2.249190868850932E-06</v>
      </c>
      <c r="Q24" s="37">
        <f t="shared" si="30"/>
        <v>3.6362449032200366E-07</v>
      </c>
      <c r="R24" s="37">
        <f t="shared" si="31"/>
        <v>9.364874143842064E-06</v>
      </c>
      <c r="S24" s="37">
        <f t="shared" si="32"/>
        <v>1.1712023111091453E-05</v>
      </c>
      <c r="T24" s="96">
        <f t="shared" si="33"/>
        <v>1.1960672468656276E-05</v>
      </c>
      <c r="U24" s="78">
        <f t="shared" si="34"/>
        <v>0.00016556019217308355</v>
      </c>
      <c r="W24" s="146">
        <f t="shared" si="38"/>
        <v>12.387486278814489</v>
      </c>
      <c r="X24" s="104">
        <f t="shared" si="37"/>
        <v>0.015359951970442728</v>
      </c>
      <c r="AA24" s="26"/>
    </row>
    <row r="25" spans="1:27" ht="20.1" customHeight="1">
      <c r="A25" s="24"/>
      <c r="B25" t="s">
        <v>85</v>
      </c>
      <c r="C25" s="10"/>
      <c r="D25" s="11"/>
      <c r="E25" s="11"/>
      <c r="F25" s="35"/>
      <c r="G25" s="35"/>
      <c r="H25" s="35"/>
      <c r="I25" s="12"/>
      <c r="J25" s="213">
        <v>0</v>
      </c>
      <c r="K25" s="162">
        <v>195</v>
      </c>
      <c r="M25" s="77"/>
      <c r="N25" s="18"/>
      <c r="O25" s="18"/>
      <c r="P25" s="37"/>
      <c r="Q25" s="37"/>
      <c r="R25" s="37"/>
      <c r="S25" s="37"/>
      <c r="T25" s="96"/>
      <c r="U25" s="78"/>
      <c r="W25" s="146"/>
      <c r="X25" s="104"/>
      <c r="AA25" s="26"/>
    </row>
    <row r="26" spans="1:24" ht="20.1" customHeight="1" thickBot="1">
      <c r="A26" s="24"/>
      <c r="B26" t="s">
        <v>71</v>
      </c>
      <c r="C26" s="32">
        <v>25701448</v>
      </c>
      <c r="D26" s="33">
        <v>24280677</v>
      </c>
      <c r="E26" s="33">
        <v>22512217</v>
      </c>
      <c r="F26" s="35">
        <v>21845627</v>
      </c>
      <c r="G26" s="35">
        <v>23139505</v>
      </c>
      <c r="H26" s="35">
        <v>23724792</v>
      </c>
      <c r="I26" s="12">
        <v>22289611</v>
      </c>
      <c r="J26" s="213">
        <v>16476853</v>
      </c>
      <c r="K26" s="162">
        <v>16694731</v>
      </c>
      <c r="M26" s="77">
        <f t="shared" si="26"/>
        <v>0.2593190509994224</v>
      </c>
      <c r="N26" s="18">
        <f t="shared" si="27"/>
        <v>0.23681987591355133</v>
      </c>
      <c r="O26" s="18">
        <f t="shared" si="28"/>
        <v>0.23291868027677243</v>
      </c>
      <c r="P26" s="37">
        <f>F26/$F$17</f>
        <v>0.2223302478403773</v>
      </c>
      <c r="Q26" s="37">
        <f t="shared" si="30"/>
        <v>0.21574591569047322</v>
      </c>
      <c r="R26" s="37">
        <f t="shared" si="31"/>
        <v>0.2176098836129589</v>
      </c>
      <c r="S26" s="37">
        <f t="shared" si="32"/>
        <v>0.2208599316152608</v>
      </c>
      <c r="T26" s="96">
        <f>J26/$J$17</f>
        <v>0.21632737875652752</v>
      </c>
      <c r="U26" s="78">
        <f>K26/$K$17</f>
        <v>0.22663027817628198</v>
      </c>
      <c r="W26" s="146">
        <f t="shared" si="35"/>
        <v>0.013223277527571558</v>
      </c>
      <c r="X26" s="104">
        <f t="shared" si="36"/>
        <v>1.0302899419754459</v>
      </c>
    </row>
    <row r="27" spans="1:27" ht="20.1" customHeight="1" thickBot="1">
      <c r="A27" s="74" t="s">
        <v>21</v>
      </c>
      <c r="B27" s="100"/>
      <c r="C27" s="143">
        <f aca="true" t="shared" si="39" ref="C27:E28">C7+C17</f>
        <v>147163289</v>
      </c>
      <c r="D27" s="84">
        <f t="shared" si="39"/>
        <v>155031652</v>
      </c>
      <c r="E27" s="84">
        <f t="shared" si="39"/>
        <v>148990336</v>
      </c>
      <c r="F27" s="84">
        <v>153690291</v>
      </c>
      <c r="G27" s="340">
        <f aca="true" t="shared" si="40" ref="G27:K27">G7+G17</f>
        <v>138726042</v>
      </c>
      <c r="H27" s="340">
        <f t="shared" si="40"/>
        <v>137236262</v>
      </c>
      <c r="I27" s="339">
        <f t="shared" si="40"/>
        <v>155261721</v>
      </c>
      <c r="J27" s="174">
        <f t="shared" si="40"/>
        <v>116597684</v>
      </c>
      <c r="K27" s="170">
        <f t="shared" si="40"/>
        <v>117167415</v>
      </c>
      <c r="M27" s="147">
        <f aca="true" t="shared" si="41" ref="M27:U27">M7+M17</f>
        <v>1</v>
      </c>
      <c r="N27" s="150">
        <f t="shared" si="41"/>
        <v>1</v>
      </c>
      <c r="O27" s="150">
        <f t="shared" si="41"/>
        <v>1</v>
      </c>
      <c r="P27" s="150">
        <f t="shared" si="41"/>
        <v>1.000000006506592</v>
      </c>
      <c r="Q27" s="150">
        <f t="shared" si="41"/>
        <v>1</v>
      </c>
      <c r="R27" s="150">
        <f t="shared" si="41"/>
        <v>1</v>
      </c>
      <c r="S27" s="151">
        <f t="shared" si="41"/>
        <v>1</v>
      </c>
      <c r="T27" s="238">
        <f t="shared" si="41"/>
        <v>1</v>
      </c>
      <c r="U27" s="178">
        <f t="shared" si="41"/>
        <v>1</v>
      </c>
      <c r="W27" s="241">
        <f t="shared" si="22"/>
        <v>0.0048862977415572</v>
      </c>
      <c r="X27" s="240">
        <f t="shared" si="5"/>
        <v>0</v>
      </c>
      <c r="AA27" s="1"/>
    </row>
    <row r="28" spans="1:24" ht="20.1" customHeight="1">
      <c r="A28" s="24"/>
      <c r="B28" t="s">
        <v>65</v>
      </c>
      <c r="C28" s="10">
        <f t="shared" si="39"/>
        <v>84387165</v>
      </c>
      <c r="D28" s="11">
        <f t="shared" si="39"/>
        <v>90262204</v>
      </c>
      <c r="E28" s="11">
        <f t="shared" si="39"/>
        <v>88356524</v>
      </c>
      <c r="F28" s="11">
        <f aca="true" t="shared" si="42" ref="F28">F8+F18</f>
        <v>93960729</v>
      </c>
      <c r="G28" s="11">
        <f aca="true" t="shared" si="43" ref="G28">G8+G18</f>
        <v>84104245</v>
      </c>
      <c r="H28" s="11">
        <f aca="true" t="shared" si="44" ref="H28:I34">J8+H18</f>
        <v>90041028</v>
      </c>
      <c r="I28" s="12">
        <f t="shared" si="44"/>
        <v>86854660</v>
      </c>
      <c r="J28" s="12">
        <f aca="true" t="shared" si="45" ref="J28:K28">L8+J18</f>
        <v>43696683</v>
      </c>
      <c r="K28" s="12">
        <f t="shared" si="45"/>
        <v>41796297.678850345</v>
      </c>
      <c r="L28" s="2"/>
      <c r="M28" s="77">
        <f aca="true" t="shared" si="46" ref="M28:M36">C28/$C$27</f>
        <v>0.5734253805648499</v>
      </c>
      <c r="N28" s="18">
        <f aca="true" t="shared" si="47" ref="N28:N36">D28/$D$27</f>
        <v>0.5822179073470751</v>
      </c>
      <c r="O28" s="18">
        <f aca="true" t="shared" si="48" ref="O28:O36">E28/$E$27</f>
        <v>0.5930352690794657</v>
      </c>
      <c r="P28" s="37">
        <f>F28/$F$27</f>
        <v>0.6113641166832068</v>
      </c>
      <c r="Q28" s="37">
        <f>G28/$G$27</f>
        <v>0.606261404041211</v>
      </c>
      <c r="R28" s="37">
        <f>H28/$H$27</f>
        <v>0.6561023062548876</v>
      </c>
      <c r="S28" s="19">
        <f aca="true" t="shared" si="49" ref="S28:S36">I28/$I$27</f>
        <v>0.5594080719999233</v>
      </c>
      <c r="T28" s="96">
        <f aca="true" t="shared" si="50" ref="T28:T36">J28/$J$27</f>
        <v>0.37476458794841927</v>
      </c>
      <c r="U28" s="78">
        <f aca="true" t="shared" si="51" ref="U28:U36">K28/$K$27</f>
        <v>0.35672287964064364</v>
      </c>
      <c r="W28" s="107">
        <f t="shared" si="22"/>
        <v>-0.04349037937615664</v>
      </c>
      <c r="X28" s="108">
        <f t="shared" si="5"/>
        <v>-1.8041708307775628</v>
      </c>
    </row>
    <row r="29" spans="1:24" ht="20.1" customHeight="1">
      <c r="A29" s="24"/>
      <c r="B29" t="s">
        <v>66</v>
      </c>
      <c r="C29" s="10">
        <f aca="true" t="shared" si="52" ref="C29:E29">C9+C19</f>
        <v>6052924</v>
      </c>
      <c r="D29" s="11">
        <f t="shared" si="52"/>
        <v>7273550</v>
      </c>
      <c r="E29" s="11">
        <f t="shared" si="52"/>
        <v>7775921</v>
      </c>
      <c r="F29" s="11">
        <f aca="true" t="shared" si="53" ref="F29">F9+F19</f>
        <v>8824868</v>
      </c>
      <c r="G29" s="11">
        <f aca="true" t="shared" si="54" ref="G29">G9+G19</f>
        <v>4705754</v>
      </c>
      <c r="H29" s="11">
        <f t="shared" si="44"/>
        <v>6287357</v>
      </c>
      <c r="I29" s="12">
        <f t="shared" si="44"/>
        <v>6499676</v>
      </c>
      <c r="J29" s="12">
        <f aca="true" t="shared" si="55" ref="J29:K29">L9+J19</f>
        <v>233404</v>
      </c>
      <c r="K29" s="12">
        <f t="shared" si="55"/>
        <v>153357.1247847592</v>
      </c>
      <c r="L29" s="2"/>
      <c r="M29" s="77">
        <f aca="true" t="shared" si="56" ref="M29:M35">C29/$C$27</f>
        <v>0.04113066540664228</v>
      </c>
      <c r="N29" s="18">
        <f aca="true" t="shared" si="57" ref="N29:N34">D29/$D$27</f>
        <v>0.04691654837039342</v>
      </c>
      <c r="O29" s="18">
        <f aca="true" t="shared" si="58" ref="O29:O34">E29/$E$27</f>
        <v>0.052190774306328166</v>
      </c>
      <c r="P29" s="37">
        <f aca="true" t="shared" si="59" ref="P29:P36">F29/$F$27</f>
        <v>0.057419814502140544</v>
      </c>
      <c r="Q29" s="37">
        <f aca="true" t="shared" si="60" ref="Q29:Q36">G29/$G$27</f>
        <v>0.0339212013271452</v>
      </c>
      <c r="R29" s="37">
        <f aca="true" t="shared" si="61" ref="R29:R34">H29/$H$27</f>
        <v>0.04581410851892775</v>
      </c>
      <c r="S29" s="19">
        <f aca="true" t="shared" si="62" ref="S29:S34">I29/$I$27</f>
        <v>0.04186270742161875</v>
      </c>
      <c r="T29" s="96">
        <f aca="true" t="shared" si="63" ref="T29:T34">J29/$J$27</f>
        <v>0.0020017893322821063</v>
      </c>
      <c r="U29" s="78">
        <f aca="true" t="shared" si="64" ref="U29:U34">K29/$K$27</f>
        <v>0.0013088717949846312</v>
      </c>
      <c r="W29" s="146">
        <f aca="true" t="shared" si="65" ref="W29:W34">(K29-J29)/J29</f>
        <v>-0.34295417051653276</v>
      </c>
      <c r="X29" s="104">
        <f aca="true" t="shared" si="66" ref="X29:X34">(U29-T29)*100</f>
        <v>-0.06929175372974751</v>
      </c>
    </row>
    <row r="30" spans="1:27" ht="20.1" customHeight="1">
      <c r="A30" s="24"/>
      <c r="B30" t="s">
        <v>73</v>
      </c>
      <c r="C30" s="10">
        <f aca="true" t="shared" si="67" ref="C30:E30">C10+C20</f>
        <v>34002</v>
      </c>
      <c r="D30" s="11">
        <f t="shared" si="67"/>
        <v>46873</v>
      </c>
      <c r="E30" s="11">
        <f t="shared" si="67"/>
        <v>70780</v>
      </c>
      <c r="F30" s="11">
        <f aca="true" t="shared" si="68" ref="F30">F10+F20</f>
        <v>44134</v>
      </c>
      <c r="G30" s="11">
        <f aca="true" t="shared" si="69" ref="G30">G10+G20</f>
        <v>39497</v>
      </c>
      <c r="H30" s="11">
        <f t="shared" si="44"/>
        <v>12853</v>
      </c>
      <c r="I30" s="12">
        <f t="shared" si="44"/>
        <v>11723</v>
      </c>
      <c r="J30" s="12">
        <f aca="true" t="shared" si="70" ref="J30:K30">L10+J20</f>
        <v>0</v>
      </c>
      <c r="K30" s="12">
        <f t="shared" si="70"/>
        <v>0.0007076085714660308</v>
      </c>
      <c r="L30" s="2"/>
      <c r="M30" s="77">
        <f t="shared" si="56"/>
        <v>0.00023104947049668072</v>
      </c>
      <c r="N30" s="18">
        <f t="shared" si="57"/>
        <v>0.00030234471087233205</v>
      </c>
      <c r="O30" s="18">
        <f t="shared" si="58"/>
        <v>0.0004750643692756019</v>
      </c>
      <c r="P30" s="37">
        <f t="shared" si="59"/>
        <v>0.00028716192618829774</v>
      </c>
      <c r="Q30" s="37">
        <f t="shared" si="60"/>
        <v>0.0002847122243997994</v>
      </c>
      <c r="R30" s="37">
        <f t="shared" si="61"/>
        <v>9.365600470814339E-05</v>
      </c>
      <c r="S30" s="19">
        <f t="shared" si="62"/>
        <v>7.550476656123115E-05</v>
      </c>
      <c r="T30" s="96">
        <f t="shared" si="63"/>
        <v>0</v>
      </c>
      <c r="U30" s="78">
        <f t="shared" si="64"/>
        <v>6.039294896674394E-12</v>
      </c>
      <c r="W30" s="146"/>
      <c r="X30" s="104">
        <f t="shared" si="66"/>
        <v>6.039294896674394E-10</v>
      </c>
      <c r="AA30" s="1"/>
    </row>
    <row r="31" spans="1:24" ht="20.1" customHeight="1">
      <c r="A31" s="24"/>
      <c r="B31" t="s">
        <v>67</v>
      </c>
      <c r="C31" s="10">
        <f aca="true" t="shared" si="71" ref="C31:E31">C11+C21</f>
        <v>24801508</v>
      </c>
      <c r="D31" s="11">
        <f t="shared" si="71"/>
        <v>26136911</v>
      </c>
      <c r="E31" s="11">
        <f t="shared" si="71"/>
        <v>24148872</v>
      </c>
      <c r="F31" s="11">
        <f aca="true" t="shared" si="72" ref="F31">F11+F21</f>
        <v>23447965</v>
      </c>
      <c r="G31" s="11">
        <f aca="true" t="shared" si="73" ref="G31">G11+G21</f>
        <v>21576777</v>
      </c>
      <c r="H31" s="11">
        <f t="shared" si="44"/>
        <v>23551352</v>
      </c>
      <c r="I31" s="12">
        <f t="shared" si="44"/>
        <v>22643707</v>
      </c>
      <c r="J31" s="12">
        <f aca="true" t="shared" si="74" ref="J31:K31">L11+J21</f>
        <v>13027902</v>
      </c>
      <c r="K31" s="12">
        <f t="shared" si="74"/>
        <v>12420904.147922553</v>
      </c>
      <c r="L31" s="2"/>
      <c r="M31" s="77">
        <f t="shared" si="56"/>
        <v>0.1685305361719661</v>
      </c>
      <c r="N31" s="18">
        <f t="shared" si="57"/>
        <v>0.1685908049280156</v>
      </c>
      <c r="O31" s="18">
        <f t="shared" si="58"/>
        <v>0.1620834790251094</v>
      </c>
      <c r="P31" s="37">
        <f t="shared" si="59"/>
        <v>0.15256633875460618</v>
      </c>
      <c r="Q31" s="37">
        <f t="shared" si="60"/>
        <v>0.15553515900064388</v>
      </c>
      <c r="R31" s="37">
        <f t="shared" si="61"/>
        <v>0.17161172751848924</v>
      </c>
      <c r="S31" s="19">
        <f t="shared" si="62"/>
        <v>0.14584217445328976</v>
      </c>
      <c r="T31" s="96">
        <f t="shared" si="63"/>
        <v>0.11173379738829117</v>
      </c>
      <c r="U31" s="78">
        <f t="shared" si="64"/>
        <v>0.1060098846417543</v>
      </c>
      <c r="W31" s="146">
        <f t="shared" si="65"/>
        <v>-0.046592141396016556</v>
      </c>
      <c r="X31" s="104">
        <f t="shared" si="66"/>
        <v>-0.5723912746536872</v>
      </c>
    </row>
    <row r="32" spans="1:24" ht="20.1" customHeight="1">
      <c r="A32" s="24"/>
      <c r="B32" t="s">
        <v>68</v>
      </c>
      <c r="C32" s="10">
        <f aca="true" t="shared" si="75" ref="C32:E32">C12+C22</f>
        <v>5853989</v>
      </c>
      <c r="D32" s="11">
        <f t="shared" si="75"/>
        <v>6863512</v>
      </c>
      <c r="E32" s="11">
        <f t="shared" si="75"/>
        <v>5985805</v>
      </c>
      <c r="F32" s="11">
        <f aca="true" t="shared" si="76" ref="F32">F12+F22</f>
        <v>5207311</v>
      </c>
      <c r="G32" s="11">
        <f aca="true" t="shared" si="77" ref="G32">G12+G22</f>
        <v>4916725</v>
      </c>
      <c r="H32" s="11">
        <f t="shared" si="44"/>
        <v>5531275</v>
      </c>
      <c r="I32" s="12">
        <f t="shared" si="44"/>
        <v>5750636</v>
      </c>
      <c r="J32" s="12">
        <f aca="true" t="shared" si="78" ref="J32:K32">L12+J22</f>
        <v>2715340</v>
      </c>
      <c r="K32" s="12">
        <f t="shared" si="78"/>
        <v>2573205.0408202866</v>
      </c>
      <c r="L32" s="2"/>
      <c r="M32" s="77">
        <f t="shared" si="56"/>
        <v>0.03977886767670706</v>
      </c>
      <c r="N32" s="18">
        <f t="shared" si="57"/>
        <v>0.044271682017553424</v>
      </c>
      <c r="O32" s="18">
        <f t="shared" si="58"/>
        <v>0.04017579368369235</v>
      </c>
      <c r="P32" s="37">
        <f t="shared" si="59"/>
        <v>0.033881847487685475</v>
      </c>
      <c r="Q32" s="37">
        <f t="shared" si="60"/>
        <v>0.035441975631367036</v>
      </c>
      <c r="R32" s="37">
        <f t="shared" si="61"/>
        <v>0.04030476289131221</v>
      </c>
      <c r="S32" s="19">
        <f t="shared" si="62"/>
        <v>0.03703833735038915</v>
      </c>
      <c r="T32" s="96">
        <f t="shared" si="63"/>
        <v>0.023288112652391963</v>
      </c>
      <c r="U32" s="78">
        <f t="shared" si="64"/>
        <v>0.021961780421803166</v>
      </c>
      <c r="W32" s="146">
        <f t="shared" si="65"/>
        <v>-0.052345179307089866</v>
      </c>
      <c r="X32" s="104">
        <f t="shared" si="66"/>
        <v>-0.13263322305887976</v>
      </c>
    </row>
    <row r="33" spans="1:24" ht="20.1" customHeight="1">
      <c r="A33" s="24"/>
      <c r="B33" t="s">
        <v>84</v>
      </c>
      <c r="C33" s="10">
        <f aca="true" t="shared" si="79" ref="C33:E33">C13+C23</f>
        <v>0</v>
      </c>
      <c r="D33" s="11">
        <f t="shared" si="79"/>
        <v>0</v>
      </c>
      <c r="E33" s="11">
        <f t="shared" si="79"/>
        <v>0</v>
      </c>
      <c r="F33" s="11">
        <f aca="true" t="shared" si="80" ref="F33">F13+F23</f>
        <v>0</v>
      </c>
      <c r="G33" s="11">
        <f aca="true" t="shared" si="81" ref="G33">G13+G23</f>
        <v>0</v>
      </c>
      <c r="H33" s="11">
        <f t="shared" si="44"/>
        <v>19208</v>
      </c>
      <c r="I33" s="12">
        <f t="shared" si="44"/>
        <v>25873</v>
      </c>
      <c r="J33" s="12">
        <f aca="true" t="shared" si="82" ref="J33:K33">L13+J23</f>
        <v>15193</v>
      </c>
      <c r="K33" s="12">
        <f t="shared" si="82"/>
        <v>14166</v>
      </c>
      <c r="L33" s="2"/>
      <c r="M33" s="77">
        <f t="shared" si="56"/>
        <v>0</v>
      </c>
      <c r="N33" s="18">
        <f t="shared" si="57"/>
        <v>0</v>
      </c>
      <c r="O33" s="18">
        <f t="shared" si="58"/>
        <v>0</v>
      </c>
      <c r="P33" s="37">
        <f t="shared" si="59"/>
        <v>0</v>
      </c>
      <c r="Q33" s="37">
        <f t="shared" si="60"/>
        <v>0</v>
      </c>
      <c r="R33" s="37">
        <f t="shared" si="61"/>
        <v>0.00013996300773624977</v>
      </c>
      <c r="S33" s="19">
        <f t="shared" si="62"/>
        <v>0.00016664120321067418</v>
      </c>
      <c r="T33" s="96">
        <f t="shared" si="63"/>
        <v>0.00013030275970147057</v>
      </c>
      <c r="U33" s="78">
        <f t="shared" si="64"/>
        <v>0.00012090392196499342</v>
      </c>
      <c r="W33" s="146">
        <f t="shared" si="65"/>
        <v>-0.06759691963404199</v>
      </c>
      <c r="X33" s="104">
        <f t="shared" si="66"/>
        <v>-0.0009398837736477147</v>
      </c>
    </row>
    <row r="34" spans="1:27" ht="20.1" customHeight="1">
      <c r="A34" s="24"/>
      <c r="B34" t="s">
        <v>69</v>
      </c>
      <c r="C34" s="10">
        <f aca="true" t="shared" si="83" ref="C34:E34">C14+C24</f>
        <v>0</v>
      </c>
      <c r="D34" s="11">
        <f t="shared" si="83"/>
        <v>0</v>
      </c>
      <c r="E34" s="11">
        <f t="shared" si="83"/>
        <v>266</v>
      </c>
      <c r="F34" s="11">
        <f aca="true" t="shared" si="84" ref="F34">F14+F24</f>
        <v>1385</v>
      </c>
      <c r="G34" s="11">
        <f aca="true" t="shared" si="85" ref="G34">G14+G24</f>
        <v>576</v>
      </c>
      <c r="H34" s="11">
        <f t="shared" si="44"/>
        <v>1021</v>
      </c>
      <c r="I34" s="12">
        <f t="shared" si="44"/>
        <v>1182</v>
      </c>
      <c r="J34" s="12">
        <f aca="true" t="shared" si="86" ref="J34:K34">L14+J24</f>
        <v>911</v>
      </c>
      <c r="K34" s="12">
        <f t="shared" si="86"/>
        <v>12196</v>
      </c>
      <c r="L34" s="2"/>
      <c r="M34" s="77">
        <f t="shared" si="56"/>
        <v>0</v>
      </c>
      <c r="N34" s="18">
        <f t="shared" si="57"/>
        <v>0</v>
      </c>
      <c r="O34" s="18">
        <f t="shared" si="58"/>
        <v>1.7853506954974583E-06</v>
      </c>
      <c r="P34" s="37">
        <f t="shared" si="59"/>
        <v>9.011629758707399E-06</v>
      </c>
      <c r="Q34" s="37">
        <f t="shared" si="60"/>
        <v>4.152068290105184E-06</v>
      </c>
      <c r="R34" s="37">
        <f t="shared" si="61"/>
        <v>7.43972464070757E-06</v>
      </c>
      <c r="S34" s="19">
        <f t="shared" si="62"/>
        <v>7.612951810575383E-06</v>
      </c>
      <c r="T34" s="96">
        <f t="shared" si="63"/>
        <v>7.81319121227142E-06</v>
      </c>
      <c r="U34" s="78">
        <f t="shared" si="64"/>
        <v>0.00010409037359064379</v>
      </c>
      <c r="W34" s="146">
        <f t="shared" si="65"/>
        <v>12.387486278814489</v>
      </c>
      <c r="X34" s="104">
        <f t="shared" si="66"/>
        <v>0.009627718237837236</v>
      </c>
      <c r="AA34" s="1"/>
    </row>
    <row r="35" spans="1:27" ht="20.1" customHeight="1">
      <c r="A35" s="24"/>
      <c r="B35" t="s">
        <v>85</v>
      </c>
      <c r="C35" s="10">
        <f>C25</f>
        <v>0</v>
      </c>
      <c r="D35" s="11"/>
      <c r="E35" s="11"/>
      <c r="F35" s="11"/>
      <c r="G35" s="11"/>
      <c r="H35" s="11"/>
      <c r="I35" s="12"/>
      <c r="J35" s="12"/>
      <c r="K35" s="12"/>
      <c r="L35" s="2"/>
      <c r="M35" s="77">
        <f t="shared" si="56"/>
        <v>0</v>
      </c>
      <c r="N35" s="18"/>
      <c r="O35" s="18"/>
      <c r="P35" s="37"/>
      <c r="Q35" s="37"/>
      <c r="R35" s="37"/>
      <c r="S35" s="19"/>
      <c r="T35" s="96"/>
      <c r="U35" s="78"/>
      <c r="W35" s="146"/>
      <c r="X35" s="104"/>
      <c r="AA35" s="1"/>
    </row>
    <row r="36" spans="1:24" ht="20.1" customHeight="1" thickBot="1">
      <c r="A36" s="31"/>
      <c r="B36" s="25" t="s">
        <v>71</v>
      </c>
      <c r="C36" s="215">
        <f aca="true" t="shared" si="87" ref="C36:I36">C16+C26</f>
        <v>26033701</v>
      </c>
      <c r="D36" s="423">
        <f t="shared" si="87"/>
        <v>24448602</v>
      </c>
      <c r="E36" s="422">
        <f t="shared" si="87"/>
        <v>22652168</v>
      </c>
      <c r="F36" s="422">
        <f t="shared" si="87"/>
        <v>22203900</v>
      </c>
      <c r="G36" s="422">
        <f t="shared" si="87"/>
        <v>23382468</v>
      </c>
      <c r="H36" s="422">
        <f t="shared" si="87"/>
        <v>23941738</v>
      </c>
      <c r="I36" s="424">
        <f t="shared" si="87"/>
        <v>22679221</v>
      </c>
      <c r="J36" s="163">
        <f aca="true" t="shared" si="88" ref="J36:K36">J16+J26</f>
        <v>16763788</v>
      </c>
      <c r="K36" s="43">
        <f t="shared" si="88"/>
        <v>17041959</v>
      </c>
      <c r="L36" s="2"/>
      <c r="M36" s="148">
        <f t="shared" si="46"/>
        <v>0.1769035007093379</v>
      </c>
      <c r="N36" s="80">
        <f t="shared" si="47"/>
        <v>0.15770071262609006</v>
      </c>
      <c r="O36" s="80">
        <f t="shared" si="48"/>
        <v>0.15203783418543335</v>
      </c>
      <c r="P36" s="179">
        <f t="shared" si="59"/>
        <v>0.14447171552300594</v>
      </c>
      <c r="Q36" s="80">
        <f t="shared" si="60"/>
        <v>0.16855139570694305</v>
      </c>
      <c r="R36" s="80">
        <f aca="true" t="shared" si="89" ref="R36">H36/$H$27</f>
        <v>0.17445635469144447</v>
      </c>
      <c r="S36" s="94">
        <f t="shared" si="49"/>
        <v>0.14607091080743592</v>
      </c>
      <c r="T36" s="236">
        <f t="shared" si="50"/>
        <v>0.14377462248735576</v>
      </c>
      <c r="U36" s="237">
        <f t="shared" si="51"/>
        <v>0.14544964570567678</v>
      </c>
      <c r="W36" s="109">
        <f t="shared" si="22"/>
        <v>0.016593564652571363</v>
      </c>
      <c r="X36" s="106">
        <f t="shared" si="5"/>
        <v>0.16750232183210256</v>
      </c>
    </row>
    <row r="37" spans="3:13" ht="20.1" customHeight="1">
      <c r="C37" s="2"/>
      <c r="D37" s="2"/>
      <c r="E37" s="2"/>
      <c r="F37" s="2"/>
      <c r="G37" s="2"/>
      <c r="H37" s="2"/>
      <c r="M37" s="173"/>
    </row>
    <row r="38" ht="19.5" customHeight="1"/>
    <row r="39" spans="1:23" ht="15">
      <c r="A39" s="1" t="s">
        <v>23</v>
      </c>
      <c r="M39" s="1" t="s">
        <v>25</v>
      </c>
      <c r="W39" s="1" t="str">
        <f>W3</f>
        <v>VARIAÇÃO (JAN-SET)</v>
      </c>
    </row>
    <row r="40" ht="15.75" thickBot="1"/>
    <row r="41" spans="1:24" ht="24" customHeight="1">
      <c r="A41" s="470" t="s">
        <v>79</v>
      </c>
      <c r="B41" s="496"/>
      <c r="C41" s="472">
        <v>2016</v>
      </c>
      <c r="D41" s="461">
        <v>2017</v>
      </c>
      <c r="E41" s="461">
        <v>2018</v>
      </c>
      <c r="F41" s="461">
        <v>2019</v>
      </c>
      <c r="G41" s="461">
        <v>2020</v>
      </c>
      <c r="H41" s="461">
        <v>2021</v>
      </c>
      <c r="I41" s="463">
        <v>2022</v>
      </c>
      <c r="J41" s="467" t="str">
        <f>J5</f>
        <v>janeiro - setembro</v>
      </c>
      <c r="K41" s="468"/>
      <c r="M41" s="494">
        <v>2016</v>
      </c>
      <c r="N41" s="461">
        <v>2017</v>
      </c>
      <c r="O41" s="461">
        <v>2018</v>
      </c>
      <c r="P41" s="461">
        <v>2019</v>
      </c>
      <c r="Q41" s="461">
        <v>2020</v>
      </c>
      <c r="R41" s="461">
        <v>2021</v>
      </c>
      <c r="S41" s="463">
        <v>2022</v>
      </c>
      <c r="T41" s="467" t="str">
        <f>J5</f>
        <v>janeiro - setembro</v>
      </c>
      <c r="U41" s="468"/>
      <c r="W41" s="498" t="s">
        <v>88</v>
      </c>
      <c r="X41" s="499"/>
    </row>
    <row r="42" spans="1:24" ht="20.25" customHeight="1" thickBot="1">
      <c r="A42" s="471"/>
      <c r="B42" s="497"/>
      <c r="C42" s="488"/>
      <c r="D42" s="469"/>
      <c r="E42" s="469"/>
      <c r="F42" s="469"/>
      <c r="G42" s="469"/>
      <c r="H42" s="469"/>
      <c r="I42" s="489"/>
      <c r="J42" s="167">
        <v>2022</v>
      </c>
      <c r="K42" s="169">
        <v>2023</v>
      </c>
      <c r="M42" s="495"/>
      <c r="N42" s="469"/>
      <c r="O42" s="469"/>
      <c r="P42" s="469"/>
      <c r="Q42" s="469"/>
      <c r="R42" s="469"/>
      <c r="S42" s="489"/>
      <c r="T42" s="167">
        <v>2022</v>
      </c>
      <c r="U42" s="169">
        <v>2023</v>
      </c>
      <c r="W42" s="131" t="s">
        <v>1</v>
      </c>
      <c r="X42" s="38" t="s">
        <v>38</v>
      </c>
    </row>
    <row r="43" spans="1:24" ht="19.5" customHeight="1" thickBot="1">
      <c r="A43" s="5" t="s">
        <v>37</v>
      </c>
      <c r="B43" s="6"/>
      <c r="C43" s="13">
        <v>209541598</v>
      </c>
      <c r="D43" s="14">
        <v>229381261</v>
      </c>
      <c r="E43" s="14">
        <v>222717428</v>
      </c>
      <c r="F43" s="36">
        <v>237232488</v>
      </c>
      <c r="G43" s="36">
        <v>134437905</v>
      </c>
      <c r="H43" s="36">
        <v>122048204</v>
      </c>
      <c r="I43" s="15">
        <v>249522474</v>
      </c>
      <c r="J43" s="181">
        <v>186220832</v>
      </c>
      <c r="K43" s="180">
        <v>199770582</v>
      </c>
      <c r="L43" s="1"/>
      <c r="M43" s="135">
        <f aca="true" t="shared" si="90" ref="M43:U43">C43/C63</f>
        <v>0.6446946851678867</v>
      </c>
      <c r="N43" s="21">
        <f t="shared" si="90"/>
        <v>0.6520222806994325</v>
      </c>
      <c r="O43" s="21">
        <f t="shared" si="90"/>
        <v>0.6319365208121398</v>
      </c>
      <c r="P43" s="21">
        <f t="shared" si="90"/>
        <v>0.6438642152026056</v>
      </c>
      <c r="Q43" s="21">
        <f t="shared" si="90"/>
        <v>0.48409786470985144</v>
      </c>
      <c r="R43" s="21">
        <f t="shared" si="90"/>
        <v>0.4555763553101425</v>
      </c>
      <c r="S43" s="22">
        <f t="shared" si="90"/>
        <v>0.6352051526703832</v>
      </c>
      <c r="T43" s="20">
        <f t="shared" si="90"/>
        <v>0.6330511998352212</v>
      </c>
      <c r="U43" s="235">
        <f t="shared" si="90"/>
        <v>0.6468692107122861</v>
      </c>
      <c r="V43" s="1"/>
      <c r="W43" s="64">
        <f>(K43-J43)/J43</f>
        <v>0.07276173054580704</v>
      </c>
      <c r="X43" s="101">
        <f>(U43-T43)*100</f>
        <v>1.3818010877064912</v>
      </c>
    </row>
    <row r="44" spans="1:24" ht="19.5" customHeight="1">
      <c r="A44" s="24"/>
      <c r="B44" s="144" t="s">
        <v>65</v>
      </c>
      <c r="C44" s="10">
        <v>132183304</v>
      </c>
      <c r="D44" s="11">
        <v>140122384</v>
      </c>
      <c r="E44" s="11">
        <v>140440479</v>
      </c>
      <c r="F44" s="35">
        <v>149905730</v>
      </c>
      <c r="G44" s="35">
        <v>84697491</v>
      </c>
      <c r="H44" s="35">
        <v>75095465</v>
      </c>
      <c r="I44" s="12">
        <v>152591470</v>
      </c>
      <c r="J44" s="10">
        <v>114308173</v>
      </c>
      <c r="K44" s="162">
        <v>122881823</v>
      </c>
      <c r="M44" s="77">
        <f aca="true" t="shared" si="91" ref="M44:M52">C44/$C$43</f>
        <v>0.6308213035580649</v>
      </c>
      <c r="N44" s="18">
        <f aca="true" t="shared" si="92" ref="N44:N52">D44/$D$43</f>
        <v>0.6108711033723021</v>
      </c>
      <c r="O44" s="18">
        <f aca="true" t="shared" si="93" ref="O44:O52">E44/$E$43</f>
        <v>0.6305769614042058</v>
      </c>
      <c r="P44" s="37">
        <f>F44/$F$43</f>
        <v>0.6318937649045775</v>
      </c>
      <c r="Q44" s="37">
        <f aca="true" t="shared" si="94" ref="Q44:R52">G44/$F$43</f>
        <v>0.35702315359100395</v>
      </c>
      <c r="R44" s="37">
        <f t="shared" si="94"/>
        <v>0.3165479805615831</v>
      </c>
      <c r="S44" s="19">
        <f>I44/$I$43</f>
        <v>0.611533973488897</v>
      </c>
      <c r="T44" s="96">
        <f>J44/$J$43</f>
        <v>0.61383128714622</v>
      </c>
      <c r="U44" s="78">
        <f>K44/$K$43</f>
        <v>0.6151147069291714</v>
      </c>
      <c r="W44" s="107">
        <f aca="true" t="shared" si="95" ref="W44:W64">(K44-J44)/J44</f>
        <v>0.07500469804551946</v>
      </c>
      <c r="X44" s="108">
        <f aca="true" t="shared" si="96" ref="X44:X64">(U44-T44)*100</f>
        <v>0.12834197829513228</v>
      </c>
    </row>
    <row r="45" spans="1:24" ht="19.5" customHeight="1">
      <c r="A45" s="24"/>
      <c r="B45" s="144" t="s">
        <v>66</v>
      </c>
      <c r="C45" s="10">
        <v>28920922</v>
      </c>
      <c r="D45" s="11">
        <v>35755277</v>
      </c>
      <c r="E45" s="11">
        <v>35929448</v>
      </c>
      <c r="F45" s="35">
        <v>39169486</v>
      </c>
      <c r="G45" s="35">
        <v>19125156</v>
      </c>
      <c r="H45" s="35">
        <v>19161774</v>
      </c>
      <c r="I45" s="12">
        <v>37920880</v>
      </c>
      <c r="J45" s="10">
        <v>28599211</v>
      </c>
      <c r="K45" s="162">
        <v>29061633</v>
      </c>
      <c r="M45" s="77">
        <f t="shared" si="91"/>
        <v>0.13801995535034528</v>
      </c>
      <c r="N45" s="18">
        <f t="shared" si="92"/>
        <v>0.15587706181456557</v>
      </c>
      <c r="O45" s="18">
        <f t="shared" si="93"/>
        <v>0.16132301958874992</v>
      </c>
      <c r="P45" s="37">
        <f aca="true" t="shared" si="97" ref="P45:P52">F45/$F$43</f>
        <v>0.16511012606334086</v>
      </c>
      <c r="Q45" s="37">
        <f t="shared" si="94"/>
        <v>0.08061777778092519</v>
      </c>
      <c r="R45" s="37">
        <f t="shared" si="94"/>
        <v>0.08077213269373122</v>
      </c>
      <c r="S45" s="19">
        <f aca="true" t="shared" si="98" ref="S45:S52">I45/$I$43</f>
        <v>0.15197380577430472</v>
      </c>
      <c r="T45" s="96">
        <f aca="true" t="shared" si="99" ref="T45:T52">J45/$J$43</f>
        <v>0.15357686190554665</v>
      </c>
      <c r="U45" s="78">
        <f aca="true" t="shared" si="100" ref="U45:U52">K45/$K$43</f>
        <v>0.14547503796129502</v>
      </c>
      <c r="W45" s="146">
        <f t="shared" si="95"/>
        <v>0.016169047460784843</v>
      </c>
      <c r="X45" s="104">
        <f t="shared" si="96"/>
        <v>-0.8101823944251629</v>
      </c>
    </row>
    <row r="46" spans="1:24" ht="19.5" customHeight="1">
      <c r="A46" s="24"/>
      <c r="B46" s="144" t="s">
        <v>73</v>
      </c>
      <c r="C46" s="10">
        <v>40804</v>
      </c>
      <c r="D46" s="11">
        <v>80734</v>
      </c>
      <c r="E46" s="11">
        <v>122357</v>
      </c>
      <c r="F46" s="35">
        <v>61080</v>
      </c>
      <c r="G46" s="35">
        <v>51146</v>
      </c>
      <c r="H46" s="35">
        <v>36639</v>
      </c>
      <c r="I46" s="12">
        <v>24443</v>
      </c>
      <c r="J46" s="10">
        <v>18808</v>
      </c>
      <c r="K46" s="162">
        <v>22638</v>
      </c>
      <c r="M46" s="77">
        <f t="shared" si="91"/>
        <v>0.00019472983116221152</v>
      </c>
      <c r="N46" s="18">
        <f t="shared" si="92"/>
        <v>0.0003519642347767894</v>
      </c>
      <c r="O46" s="18">
        <f t="shared" si="93"/>
        <v>0.0005493822423272597</v>
      </c>
      <c r="P46" s="37">
        <f t="shared" si="97"/>
        <v>0.0002574689517230035</v>
      </c>
      <c r="Q46" s="37">
        <f t="shared" si="94"/>
        <v>0.00021559441723681622</v>
      </c>
      <c r="R46" s="37">
        <f t="shared" si="94"/>
        <v>0.00015444343356547355</v>
      </c>
      <c r="S46" s="19">
        <f t="shared" si="98"/>
        <v>9.795911209184308E-05</v>
      </c>
      <c r="T46" s="96">
        <f t="shared" si="99"/>
        <v>0.00010099836735774008</v>
      </c>
      <c r="U46" s="78">
        <f t="shared" si="100"/>
        <v>0.00011331998822529335</v>
      </c>
      <c r="W46" s="146">
        <f t="shared" si="95"/>
        <v>0.20363675031901318</v>
      </c>
      <c r="X46" s="104">
        <f t="shared" si="96"/>
        <v>0.001232162086755327</v>
      </c>
    </row>
    <row r="47" spans="1:24" ht="19.5" customHeight="1">
      <c r="A47" s="24"/>
      <c r="B47" s="144" t="s">
        <v>67</v>
      </c>
      <c r="C47" s="10">
        <v>40393076</v>
      </c>
      <c r="D47" s="11">
        <v>43585944</v>
      </c>
      <c r="E47" s="11">
        <v>36137872</v>
      </c>
      <c r="F47" s="35">
        <v>38548621</v>
      </c>
      <c r="G47" s="35">
        <v>24892469</v>
      </c>
      <c r="H47" s="35">
        <v>22933745</v>
      </c>
      <c r="I47" s="12">
        <v>48245276</v>
      </c>
      <c r="J47" s="10">
        <v>35506948</v>
      </c>
      <c r="K47" s="162">
        <v>38634269</v>
      </c>
      <c r="M47" s="77">
        <f t="shared" si="91"/>
        <v>0.1927687694736393</v>
      </c>
      <c r="N47" s="18">
        <f t="shared" si="92"/>
        <v>0.19001527766472606</v>
      </c>
      <c r="O47" s="18">
        <f t="shared" si="93"/>
        <v>0.16225884217736206</v>
      </c>
      <c r="P47" s="37">
        <f t="shared" si="97"/>
        <v>0.16249300981069675</v>
      </c>
      <c r="Q47" s="37">
        <f t="shared" si="94"/>
        <v>0.10492858381184283</v>
      </c>
      <c r="R47" s="37">
        <f t="shared" si="94"/>
        <v>0.09667202495469339</v>
      </c>
      <c r="S47" s="19">
        <f t="shared" si="98"/>
        <v>0.19335042341717082</v>
      </c>
      <c r="T47" s="96">
        <f t="shared" si="99"/>
        <v>0.19067119193195314</v>
      </c>
      <c r="U47" s="78">
        <f t="shared" si="100"/>
        <v>0.1933931843878795</v>
      </c>
      <c r="W47" s="146">
        <f t="shared" si="95"/>
        <v>0.08807631114901793</v>
      </c>
      <c r="X47" s="104">
        <f t="shared" si="96"/>
        <v>0.27219924559263586</v>
      </c>
    </row>
    <row r="48" spans="1:24" ht="19.5" customHeight="1">
      <c r="A48" s="24"/>
      <c r="B48" t="s">
        <v>68</v>
      </c>
      <c r="C48" s="10">
        <v>7382149</v>
      </c>
      <c r="D48" s="11">
        <v>9249131</v>
      </c>
      <c r="E48" s="11">
        <v>9711674</v>
      </c>
      <c r="F48" s="35">
        <v>8790522</v>
      </c>
      <c r="G48" s="35">
        <v>5187559</v>
      </c>
      <c r="H48" s="35">
        <v>4125921</v>
      </c>
      <c r="I48" s="12">
        <v>9635767</v>
      </c>
      <c r="J48" s="10">
        <v>6976275</v>
      </c>
      <c r="K48" s="162">
        <v>8217748</v>
      </c>
      <c r="M48" s="77">
        <f t="shared" si="91"/>
        <v>0.03522999285325676</v>
      </c>
      <c r="N48" s="18">
        <f t="shared" si="92"/>
        <v>0.0403220862928293</v>
      </c>
      <c r="O48" s="18">
        <f t="shared" si="93"/>
        <v>0.04360536167829668</v>
      </c>
      <c r="P48" s="37">
        <f t="shared" si="97"/>
        <v>0.03705446110736738</v>
      </c>
      <c r="Q48" s="37">
        <f t="shared" si="94"/>
        <v>0.021866983918324038</v>
      </c>
      <c r="R48" s="37">
        <f t="shared" si="94"/>
        <v>0.017391888584838346</v>
      </c>
      <c r="S48" s="19">
        <f t="shared" si="98"/>
        <v>0.0386168301617593</v>
      </c>
      <c r="T48" s="96">
        <f t="shared" si="99"/>
        <v>0.037462376926766176</v>
      </c>
      <c r="U48" s="78">
        <f t="shared" si="100"/>
        <v>0.04113592661005513</v>
      </c>
      <c r="W48" s="146">
        <f t="shared" si="95"/>
        <v>0.1779564309033116</v>
      </c>
      <c r="X48" s="104">
        <f t="shared" si="96"/>
        <v>0.36735496832889514</v>
      </c>
    </row>
    <row r="49" spans="1:24" ht="19.5" customHeight="1">
      <c r="A49" s="24"/>
      <c r="B49" s="144" t="s">
        <v>84</v>
      </c>
      <c r="C49" s="10"/>
      <c r="D49" s="11"/>
      <c r="E49" s="11"/>
      <c r="F49" s="35">
        <v>0</v>
      </c>
      <c r="G49" s="35">
        <v>0</v>
      </c>
      <c r="H49" s="35">
        <v>39775</v>
      </c>
      <c r="I49" s="12">
        <v>43756</v>
      </c>
      <c r="J49" s="10">
        <v>35721</v>
      </c>
      <c r="K49" s="162">
        <v>55974</v>
      </c>
      <c r="M49" s="77"/>
      <c r="N49" s="18"/>
      <c r="O49" s="18"/>
      <c r="P49" s="37">
        <f t="shared" si="97"/>
        <v>0</v>
      </c>
      <c r="Q49" s="37">
        <f t="shared" si="94"/>
        <v>0</v>
      </c>
      <c r="R49" s="37">
        <f t="shared" si="94"/>
        <v>0.0001676625336408393</v>
      </c>
      <c r="S49" s="19"/>
      <c r="T49" s="96"/>
      <c r="U49" s="78"/>
      <c r="W49" s="146">
        <f t="shared" si="95"/>
        <v>0.5669774082472495</v>
      </c>
      <c r="X49" s="104">
        <f aca="true" t="shared" si="101" ref="X49:X50">(U49-T49)*100</f>
        <v>0</v>
      </c>
    </row>
    <row r="50" spans="1:24" ht="19.5" customHeight="1">
      <c r="A50" s="24"/>
      <c r="B50" t="s">
        <v>69</v>
      </c>
      <c r="C50" s="10">
        <v>0</v>
      </c>
      <c r="D50" s="11">
        <v>0</v>
      </c>
      <c r="E50" s="11">
        <v>0</v>
      </c>
      <c r="F50" s="35">
        <v>4200</v>
      </c>
      <c r="G50" s="35">
        <v>1939</v>
      </c>
      <c r="H50" s="35">
        <v>0</v>
      </c>
      <c r="I50" s="12">
        <v>0</v>
      </c>
      <c r="J50" s="10">
        <v>0</v>
      </c>
      <c r="K50" s="162">
        <v>0</v>
      </c>
      <c r="M50" s="77">
        <f t="shared" si="91"/>
        <v>0</v>
      </c>
      <c r="N50" s="18">
        <f t="shared" si="92"/>
        <v>0</v>
      </c>
      <c r="O50" s="18">
        <f t="shared" si="93"/>
        <v>0</v>
      </c>
      <c r="P50" s="37">
        <f t="shared" si="97"/>
        <v>1.7704151886650533E-05</v>
      </c>
      <c r="Q50" s="37">
        <f t="shared" si="94"/>
        <v>8.17341678767033E-06</v>
      </c>
      <c r="R50" s="37">
        <f t="shared" si="94"/>
        <v>0</v>
      </c>
      <c r="S50" s="19">
        <f t="shared" si="98"/>
        <v>0</v>
      </c>
      <c r="T50" s="96">
        <f t="shared" si="99"/>
        <v>0</v>
      </c>
      <c r="U50" s="78">
        <f t="shared" si="100"/>
        <v>0</v>
      </c>
      <c r="W50" s="146"/>
      <c r="X50" s="104">
        <f t="shared" si="101"/>
        <v>0</v>
      </c>
    </row>
    <row r="51" spans="1:24" ht="19.5" customHeight="1">
      <c r="A51" s="24"/>
      <c r="C51" s="10"/>
      <c r="D51" s="11"/>
      <c r="E51" s="11"/>
      <c r="F51" s="35"/>
      <c r="G51" s="35"/>
      <c r="H51" s="35"/>
      <c r="I51" s="12"/>
      <c r="J51" s="10">
        <v>0</v>
      </c>
      <c r="K51" s="162">
        <v>0</v>
      </c>
      <c r="M51" s="77"/>
      <c r="N51" s="18"/>
      <c r="O51" s="18"/>
      <c r="P51" s="37"/>
      <c r="Q51" s="37"/>
      <c r="R51" s="37"/>
      <c r="S51" s="19"/>
      <c r="T51" s="96"/>
      <c r="U51" s="78"/>
      <c r="W51" s="146"/>
      <c r="X51" s="104"/>
    </row>
    <row r="52" spans="1:24" ht="19.5" customHeight="1" thickBot="1">
      <c r="A52" s="24"/>
      <c r="B52" t="s">
        <v>71</v>
      </c>
      <c r="C52" s="10">
        <v>621343</v>
      </c>
      <c r="D52" s="11">
        <v>587791</v>
      </c>
      <c r="E52" s="11">
        <v>375598</v>
      </c>
      <c r="F52" s="35">
        <v>752849</v>
      </c>
      <c r="G52" s="35">
        <v>482145</v>
      </c>
      <c r="H52" s="35">
        <v>654885</v>
      </c>
      <c r="I52" s="12">
        <v>1060882</v>
      </c>
      <c r="J52" s="10">
        <v>775696</v>
      </c>
      <c r="K52" s="162">
        <v>896497</v>
      </c>
      <c r="M52" s="77">
        <f t="shared" si="91"/>
        <v>0.0029652489335315656</v>
      </c>
      <c r="N52" s="18">
        <f t="shared" si="92"/>
        <v>0.0025625066208002055</v>
      </c>
      <c r="O52" s="18">
        <f t="shared" si="93"/>
        <v>0.001686432909058199</v>
      </c>
      <c r="P52" s="37">
        <f t="shared" si="97"/>
        <v>0.0031734650104078494</v>
      </c>
      <c r="Q52" s="37">
        <f t="shared" si="94"/>
        <v>0.0020323734074736005</v>
      </c>
      <c r="R52" s="37">
        <f t="shared" si="94"/>
        <v>0.0027605198829259844</v>
      </c>
      <c r="S52" s="19">
        <f t="shared" si="98"/>
        <v>0.004251649091937105</v>
      </c>
      <c r="T52" s="96">
        <f t="shared" si="99"/>
        <v>0.004165463077729134</v>
      </c>
      <c r="U52" s="78">
        <f t="shared" si="100"/>
        <v>0.004487632718615196</v>
      </c>
      <c r="W52" s="109">
        <f t="shared" si="95"/>
        <v>0.15573240032177554</v>
      </c>
      <c r="X52" s="106">
        <f t="shared" si="96"/>
        <v>0.032216964088606186</v>
      </c>
    </row>
    <row r="53" spans="1:24" ht="19.5" customHeight="1" thickBot="1">
      <c r="A53" s="5" t="s">
        <v>36</v>
      </c>
      <c r="B53" s="6"/>
      <c r="C53" s="13">
        <v>115482949</v>
      </c>
      <c r="D53" s="14">
        <v>122418467</v>
      </c>
      <c r="E53" s="14">
        <v>129718965</v>
      </c>
      <c r="F53" s="36">
        <v>131218627</v>
      </c>
      <c r="G53" s="36">
        <v>143270209</v>
      </c>
      <c r="H53" s="36">
        <v>145850256</v>
      </c>
      <c r="I53" s="15">
        <v>143299393</v>
      </c>
      <c r="J53" s="13">
        <v>107943103</v>
      </c>
      <c r="K53" s="161">
        <v>109056270</v>
      </c>
      <c r="L53" s="1"/>
      <c r="M53" s="135">
        <f aca="true" t="shared" si="102" ref="M53:U53">C53/C63</f>
        <v>0.3553053148321133</v>
      </c>
      <c r="N53" s="21">
        <f t="shared" si="102"/>
        <v>0.34797771930056753</v>
      </c>
      <c r="O53" s="21">
        <f t="shared" si="102"/>
        <v>0.36806347918786014</v>
      </c>
      <c r="P53" s="21">
        <f t="shared" si="102"/>
        <v>0.3561357847973944</v>
      </c>
      <c r="Q53" s="21">
        <f t="shared" si="102"/>
        <v>0.5159021352901486</v>
      </c>
      <c r="R53" s="21">
        <f t="shared" si="102"/>
        <v>0.5444236446898575</v>
      </c>
      <c r="S53" s="22">
        <f t="shared" si="102"/>
        <v>0.3647948473296167</v>
      </c>
      <c r="T53" s="20">
        <f t="shared" si="102"/>
        <v>0.3669488001647789</v>
      </c>
      <c r="U53" s="235">
        <f t="shared" si="102"/>
        <v>0.35313078928771385</v>
      </c>
      <c r="V53" s="1"/>
      <c r="W53" s="64">
        <f t="shared" si="95"/>
        <v>0.010312534743419411</v>
      </c>
      <c r="X53" s="101">
        <f t="shared" si="96"/>
        <v>-1.3818010877065023</v>
      </c>
    </row>
    <row r="54" spans="1:24" ht="19.5" customHeight="1">
      <c r="A54" s="24"/>
      <c r="B54" t="s">
        <v>65</v>
      </c>
      <c r="C54" s="10">
        <v>57074085</v>
      </c>
      <c r="D54" s="11">
        <v>61969326</v>
      </c>
      <c r="E54" s="11">
        <v>67200356</v>
      </c>
      <c r="F54" s="35">
        <v>70047222</v>
      </c>
      <c r="G54" s="35">
        <v>80419122</v>
      </c>
      <c r="H54" s="35">
        <v>80164986</v>
      </c>
      <c r="I54" s="12">
        <v>75814608</v>
      </c>
      <c r="J54" s="10">
        <v>57022250</v>
      </c>
      <c r="K54" s="162">
        <v>55661653</v>
      </c>
      <c r="M54" s="77">
        <f aca="true" t="shared" si="103" ref="M54">C54/$C$53</f>
        <v>0.49422088277291915</v>
      </c>
      <c r="N54" s="18">
        <f aca="true" t="shared" si="104" ref="N54">D54/$D$53</f>
        <v>0.5062089692725853</v>
      </c>
      <c r="O54" s="18">
        <f aca="true" t="shared" si="105" ref="O54">E54/$E$53</f>
        <v>0.5180457306300587</v>
      </c>
      <c r="P54" s="37">
        <f>F54/$F$53</f>
        <v>0.5338207204378079</v>
      </c>
      <c r="Q54" s="37">
        <f aca="true" t="shared" si="106" ref="Q54:R62">G54/$F$53</f>
        <v>0.612863614248913</v>
      </c>
      <c r="R54" s="37">
        <f t="shared" si="106"/>
        <v>0.6109268770202877</v>
      </c>
      <c r="S54" s="19">
        <f>I54/$I$53</f>
        <v>0.5290644043411963</v>
      </c>
      <c r="T54" s="96">
        <f>J54/$J$53</f>
        <v>0.5282620974866732</v>
      </c>
      <c r="U54" s="78">
        <f>K54/$K$53</f>
        <v>0.5103938819840437</v>
      </c>
      <c r="W54" s="107">
        <f t="shared" si="95"/>
        <v>-0.023860808719403392</v>
      </c>
      <c r="X54" s="108">
        <f t="shared" si="96"/>
        <v>-1.7868215502629514</v>
      </c>
    </row>
    <row r="55" spans="1:24" ht="19.5" customHeight="1">
      <c r="A55" s="24"/>
      <c r="B55" t="s">
        <v>66</v>
      </c>
      <c r="C55" s="10">
        <v>205712</v>
      </c>
      <c r="D55" s="11">
        <v>156591</v>
      </c>
      <c r="E55" s="11">
        <v>30322</v>
      </c>
      <c r="F55" s="35">
        <v>58813</v>
      </c>
      <c r="G55" s="35">
        <v>38687</v>
      </c>
      <c r="H55" s="35">
        <v>25946</v>
      </c>
      <c r="I55" s="12">
        <v>67555</v>
      </c>
      <c r="J55" s="10">
        <v>52915</v>
      </c>
      <c r="K55" s="162">
        <v>37566</v>
      </c>
      <c r="M55" s="77">
        <f aca="true" t="shared" si="107" ref="M55:M62">C55/$C$53</f>
        <v>0.0017813192491300165</v>
      </c>
      <c r="N55" s="18">
        <f aca="true" t="shared" si="108" ref="N55:N62">D55/$D$53</f>
        <v>0.0012791452453002864</v>
      </c>
      <c r="O55" s="18">
        <f aca="true" t="shared" si="109" ref="O55:O62">E55/$E$53</f>
        <v>0.00023375147959282593</v>
      </c>
      <c r="P55" s="37">
        <f aca="true" t="shared" si="110" ref="P55:P62">F55/$F$53</f>
        <v>0.00044820618341022574</v>
      </c>
      <c r="Q55" s="37">
        <f t="shared" si="106"/>
        <v>0.0002948285688128714</v>
      </c>
      <c r="R55" s="37">
        <f t="shared" si="106"/>
        <v>0.0001977310736531331</v>
      </c>
      <c r="S55" s="19">
        <f aca="true" t="shared" si="111" ref="S55:S62">I55/$I$53</f>
        <v>0.00047142558377759493</v>
      </c>
      <c r="T55" s="96">
        <f aca="true" t="shared" si="112" ref="T55:T62">J55/$J$53</f>
        <v>0.0004902119591651909</v>
      </c>
      <c r="U55" s="78">
        <f aca="true" t="shared" si="113" ref="U55:U62">K55/$K$53</f>
        <v>0.0003444643760510056</v>
      </c>
      <c r="W55" s="146">
        <f t="shared" si="95"/>
        <v>-0.2900689785505055</v>
      </c>
      <c r="X55" s="104">
        <f t="shared" si="96"/>
        <v>-0.01457475831141853</v>
      </c>
    </row>
    <row r="56" spans="1:24" ht="19.5" customHeight="1">
      <c r="A56" s="24"/>
      <c r="B56" t="s">
        <v>73</v>
      </c>
      <c r="C56" s="10">
        <v>0</v>
      </c>
      <c r="D56" s="11">
        <v>0</v>
      </c>
      <c r="E56" s="11">
        <v>0</v>
      </c>
      <c r="F56" s="35">
        <v>236</v>
      </c>
      <c r="G56" s="35">
        <v>2490</v>
      </c>
      <c r="H56" s="35">
        <v>172</v>
      </c>
      <c r="I56" s="12">
        <v>0</v>
      </c>
      <c r="J56" s="10">
        <v>0</v>
      </c>
      <c r="K56" s="162">
        <v>0</v>
      </c>
      <c r="M56" s="77">
        <f t="shared" si="107"/>
        <v>0</v>
      </c>
      <c r="N56" s="18">
        <f t="shared" si="108"/>
        <v>0</v>
      </c>
      <c r="O56" s="18">
        <f t="shared" si="109"/>
        <v>0</v>
      </c>
      <c r="P56" s="37">
        <f t="shared" si="110"/>
        <v>1.7985251438425736E-06</v>
      </c>
      <c r="Q56" s="37">
        <f t="shared" si="106"/>
        <v>1.8975964441389866E-05</v>
      </c>
      <c r="R56" s="37">
        <f t="shared" si="106"/>
        <v>1.310789511614079E-06</v>
      </c>
      <c r="S56" s="19">
        <f t="shared" si="111"/>
        <v>0</v>
      </c>
      <c r="T56" s="96">
        <f t="shared" si="112"/>
        <v>0</v>
      </c>
      <c r="U56" s="78">
        <f t="shared" si="113"/>
        <v>0</v>
      </c>
      <c r="W56" s="146"/>
      <c r="X56" s="104">
        <f t="shared" si="96"/>
        <v>0</v>
      </c>
    </row>
    <row r="57" spans="1:24" ht="19.5" customHeight="1">
      <c r="A57" s="24"/>
      <c r="B57" t="s">
        <v>67</v>
      </c>
      <c r="C57" s="10">
        <v>33584523</v>
      </c>
      <c r="D57" s="11">
        <v>36099866</v>
      </c>
      <c r="E57" s="11">
        <v>36111331</v>
      </c>
      <c r="F57" s="35">
        <v>35650257</v>
      </c>
      <c r="G57" s="35">
        <v>37467931</v>
      </c>
      <c r="H57" s="35">
        <v>40130594</v>
      </c>
      <c r="I57" s="12">
        <v>41854868</v>
      </c>
      <c r="J57" s="10">
        <v>31980853</v>
      </c>
      <c r="K57" s="162">
        <v>33559009</v>
      </c>
      <c r="M57" s="77">
        <f t="shared" si="107"/>
        <v>0.2908180237066859</v>
      </c>
      <c r="N57" s="18">
        <f t="shared" si="108"/>
        <v>0.29488905460644266</v>
      </c>
      <c r="O57" s="18">
        <f t="shared" si="109"/>
        <v>0.2783812760146521</v>
      </c>
      <c r="P57" s="37">
        <f t="shared" si="110"/>
        <v>0.27168594745317676</v>
      </c>
      <c r="Q57" s="37">
        <f t="shared" si="106"/>
        <v>0.28553820335279073</v>
      </c>
      <c r="R57" s="37">
        <f t="shared" si="106"/>
        <v>0.3058300099421098</v>
      </c>
      <c r="S57" s="19">
        <f t="shared" si="111"/>
        <v>0.2920798694520639</v>
      </c>
      <c r="T57" s="96">
        <f t="shared" si="112"/>
        <v>0.2962750941113857</v>
      </c>
      <c r="U57" s="78">
        <f t="shared" si="113"/>
        <v>0.30772195858156526</v>
      </c>
      <c r="W57" s="146">
        <f t="shared" si="95"/>
        <v>0.04934690141004056</v>
      </c>
      <c r="X57" s="104">
        <f t="shared" si="96"/>
        <v>1.1446864470179563</v>
      </c>
    </row>
    <row r="58" spans="1:24" ht="19.5" customHeight="1">
      <c r="A58" s="24"/>
      <c r="B58" t="s">
        <v>68</v>
      </c>
      <c r="C58" s="10">
        <v>3838992</v>
      </c>
      <c r="D58" s="11">
        <v>4275984</v>
      </c>
      <c r="E58" s="11">
        <v>3974044</v>
      </c>
      <c r="F58" s="35">
        <v>3420997</v>
      </c>
      <c r="G58" s="35">
        <v>3838142</v>
      </c>
      <c r="H58" s="35">
        <v>4145803</v>
      </c>
      <c r="I58" s="12">
        <v>3868413</v>
      </c>
      <c r="J58" s="10">
        <v>2891512</v>
      </c>
      <c r="K58" s="162">
        <v>2911406</v>
      </c>
      <c r="M58" s="77">
        <f t="shared" si="107"/>
        <v>0.033242933552034594</v>
      </c>
      <c r="N58" s="18">
        <f t="shared" si="108"/>
        <v>0.034929239883391125</v>
      </c>
      <c r="O58" s="18">
        <f t="shared" si="109"/>
        <v>0.03063579793440381</v>
      </c>
      <c r="P58" s="37">
        <f t="shared" si="110"/>
        <v>0.026070970853855985</v>
      </c>
      <c r="Q58" s="37">
        <f t="shared" si="106"/>
        <v>0.029249978358636537</v>
      </c>
      <c r="R58" s="37">
        <f t="shared" si="106"/>
        <v>0.03159462261405921</v>
      </c>
      <c r="S58" s="19">
        <f t="shared" si="111"/>
        <v>0.02699532021046314</v>
      </c>
      <c r="T58" s="96">
        <f t="shared" si="112"/>
        <v>0.026787371491442117</v>
      </c>
      <c r="U58" s="78">
        <f t="shared" si="113"/>
        <v>0.02669636509666065</v>
      </c>
      <c r="W58" s="146">
        <f t="shared" si="95"/>
        <v>0.006880137450579489</v>
      </c>
      <c r="X58" s="104">
        <f t="shared" si="96"/>
        <v>-0.009100639478146558</v>
      </c>
    </row>
    <row r="59" spans="1:24" ht="19.5" customHeight="1">
      <c r="A59" s="24"/>
      <c r="B59" t="s">
        <v>84</v>
      </c>
      <c r="C59" s="10"/>
      <c r="D59" s="11"/>
      <c r="E59" s="11"/>
      <c r="F59" s="35">
        <v>0</v>
      </c>
      <c r="G59" s="35">
        <v>0</v>
      </c>
      <c r="H59" s="35">
        <v>77344</v>
      </c>
      <c r="I59" s="12">
        <v>105080</v>
      </c>
      <c r="J59" s="10">
        <v>85030</v>
      </c>
      <c r="K59" s="162">
        <v>87946</v>
      </c>
      <c r="M59" s="77">
        <f t="shared" si="107"/>
        <v>0</v>
      </c>
      <c r="N59" s="18">
        <f t="shared" si="108"/>
        <v>0</v>
      </c>
      <c r="O59" s="18">
        <f t="shared" si="109"/>
        <v>0</v>
      </c>
      <c r="P59" s="37">
        <f t="shared" si="110"/>
        <v>0</v>
      </c>
      <c r="Q59" s="37">
        <f t="shared" si="106"/>
        <v>0</v>
      </c>
      <c r="R59" s="37">
        <f t="shared" si="106"/>
        <v>0.0005894285115481356</v>
      </c>
      <c r="S59" s="19">
        <f t="shared" si="111"/>
        <v>0.0007332899170061384</v>
      </c>
      <c r="T59" s="96">
        <f t="shared" si="112"/>
        <v>0.0007877298098425056</v>
      </c>
      <c r="U59" s="78">
        <f t="shared" si="113"/>
        <v>0.0008064277276308827</v>
      </c>
      <c r="W59" s="146">
        <f aca="true" t="shared" si="114" ref="W59:W60">(K59-J59)/J59</f>
        <v>0.03429377866635305</v>
      </c>
      <c r="X59" s="104">
        <f aca="true" t="shared" si="115" ref="X59:X60">(U59-T59)*100</f>
        <v>0.0018697917788377118</v>
      </c>
    </row>
    <row r="60" spans="1:24" ht="19.5" customHeight="1">
      <c r="A60" s="24"/>
      <c r="B60" t="s">
        <v>69</v>
      </c>
      <c r="C60" s="10">
        <v>0</v>
      </c>
      <c r="D60" s="11">
        <v>0</v>
      </c>
      <c r="E60" s="11">
        <v>456</v>
      </c>
      <c r="F60" s="35">
        <v>373</v>
      </c>
      <c r="G60" s="35">
        <v>65</v>
      </c>
      <c r="H60" s="35">
        <v>1438</v>
      </c>
      <c r="I60" s="12">
        <v>1688</v>
      </c>
      <c r="J60" s="10">
        <v>1290</v>
      </c>
      <c r="K60" s="162">
        <v>12709</v>
      </c>
      <c r="M60" s="77">
        <f t="shared" si="107"/>
        <v>0</v>
      </c>
      <c r="N60" s="18">
        <f t="shared" si="108"/>
        <v>0</v>
      </c>
      <c r="O60" s="18">
        <f t="shared" si="109"/>
        <v>3.5152916923134564E-06</v>
      </c>
      <c r="P60" s="37">
        <f t="shared" si="110"/>
        <v>2.8425842315816946E-06</v>
      </c>
      <c r="Q60" s="37">
        <f t="shared" si="106"/>
        <v>4.953565014820648E-07</v>
      </c>
      <c r="R60" s="37">
        <f t="shared" si="106"/>
        <v>1.0958809986633986E-05</v>
      </c>
      <c r="S60" s="19">
        <f t="shared" si="111"/>
        <v>1.1779533497395904E-05</v>
      </c>
      <c r="T60" s="96">
        <f t="shared" si="112"/>
        <v>1.1950740382180786E-05</v>
      </c>
      <c r="U60" s="78">
        <f t="shared" si="113"/>
        <v>0.00011653616981398686</v>
      </c>
      <c r="W60" s="146">
        <f t="shared" si="114"/>
        <v>8.851937984496123</v>
      </c>
      <c r="X60" s="104">
        <f t="shared" si="115"/>
        <v>0.010458542943180608</v>
      </c>
    </row>
    <row r="61" spans="1:24" ht="19.5" customHeight="1">
      <c r="A61" s="24"/>
      <c r="B61" t="s">
        <v>85</v>
      </c>
      <c r="C61" s="10"/>
      <c r="D61" s="11"/>
      <c r="E61" s="11"/>
      <c r="F61" s="35"/>
      <c r="G61" s="35"/>
      <c r="H61" s="35"/>
      <c r="I61" s="12"/>
      <c r="J61" s="10">
        <v>0</v>
      </c>
      <c r="K61" s="162">
        <v>2108</v>
      </c>
      <c r="M61" s="77">
        <f t="shared" si="107"/>
        <v>0</v>
      </c>
      <c r="N61" s="18">
        <f aca="true" t="shared" si="116" ref="N61">D61/$D$53</f>
        <v>0</v>
      </c>
      <c r="O61" s="18">
        <f aca="true" t="shared" si="117" ref="O61">E61/$E$53</f>
        <v>0</v>
      </c>
      <c r="P61" s="37">
        <f aca="true" t="shared" si="118" ref="P61">F61/$F$53</f>
        <v>0</v>
      </c>
      <c r="Q61" s="37">
        <f aca="true" t="shared" si="119" ref="Q61">G61/$F$53</f>
        <v>0</v>
      </c>
      <c r="R61" s="37">
        <f aca="true" t="shared" si="120" ref="R61">H61/$F$53</f>
        <v>0</v>
      </c>
      <c r="S61" s="19">
        <f aca="true" t="shared" si="121" ref="S61">I61/$I$53</f>
        <v>0</v>
      </c>
      <c r="T61" s="96">
        <f aca="true" t="shared" si="122" ref="T61">J61/$J$53</f>
        <v>0</v>
      </c>
      <c r="U61" s="78">
        <f aca="true" t="shared" si="123" ref="U61">K61/$K$53</f>
        <v>1.9329470923588347E-05</v>
      </c>
      <c r="W61" s="146"/>
      <c r="X61" s="104">
        <f aca="true" t="shared" si="124" ref="X61">(U61-T61)*100</f>
        <v>0.0019329470923588347</v>
      </c>
    </row>
    <row r="62" spans="1:24" ht="19.5" customHeight="1" thickBot="1">
      <c r="A62" s="24"/>
      <c r="B62" t="s">
        <v>71</v>
      </c>
      <c r="C62" s="32">
        <v>20779637</v>
      </c>
      <c r="D62" s="33">
        <v>19916700</v>
      </c>
      <c r="E62" s="33">
        <v>22402456</v>
      </c>
      <c r="F62" s="35">
        <v>22040729</v>
      </c>
      <c r="G62" s="35">
        <v>21503772</v>
      </c>
      <c r="H62" s="35">
        <v>21303973</v>
      </c>
      <c r="I62" s="12">
        <v>21587181</v>
      </c>
      <c r="J62" s="10">
        <v>15909253</v>
      </c>
      <c r="K62" s="162">
        <v>16783873</v>
      </c>
      <c r="M62" s="77">
        <f t="shared" si="107"/>
        <v>0.17993684071923033</v>
      </c>
      <c r="N62" s="18">
        <f t="shared" si="108"/>
        <v>0.1626935909922806</v>
      </c>
      <c r="O62" s="18">
        <f t="shared" si="109"/>
        <v>0.17269992864960032</v>
      </c>
      <c r="P62" s="37">
        <f t="shared" si="110"/>
        <v>0.16796951396237364</v>
      </c>
      <c r="Q62" s="37">
        <f t="shared" si="106"/>
        <v>0.16387743487058434</v>
      </c>
      <c r="R62" s="37">
        <f t="shared" si="106"/>
        <v>0.16235479281459025</v>
      </c>
      <c r="S62" s="19">
        <f t="shared" si="111"/>
        <v>0.1506439109619955</v>
      </c>
      <c r="T62" s="96">
        <f t="shared" si="112"/>
        <v>0.14738554440110915</v>
      </c>
      <c r="U62" s="78">
        <f t="shared" si="113"/>
        <v>0.15390103659331095</v>
      </c>
      <c r="W62" s="109">
        <f t="shared" si="95"/>
        <v>0.05497555416335387</v>
      </c>
      <c r="X62" s="106">
        <f t="shared" si="96"/>
        <v>0.6515492192201794</v>
      </c>
    </row>
    <row r="63" spans="1:24" ht="19.5" customHeight="1" thickBot="1">
      <c r="A63" s="74" t="s">
        <v>21</v>
      </c>
      <c r="B63" s="100"/>
      <c r="C63" s="143">
        <f aca="true" t="shared" si="125" ref="C63:K63">C43+C53</f>
        <v>325024547</v>
      </c>
      <c r="D63" s="84">
        <f t="shared" si="125"/>
        <v>351799728</v>
      </c>
      <c r="E63" s="84">
        <f t="shared" si="125"/>
        <v>352436393</v>
      </c>
      <c r="F63" s="84">
        <f t="shared" si="125"/>
        <v>368451115</v>
      </c>
      <c r="G63" s="84">
        <f t="shared" si="125"/>
        <v>277708114</v>
      </c>
      <c r="H63" s="84">
        <f t="shared" si="125"/>
        <v>267898460</v>
      </c>
      <c r="I63" s="168">
        <f t="shared" si="125"/>
        <v>392821867</v>
      </c>
      <c r="J63" s="83">
        <f t="shared" si="125"/>
        <v>294163935</v>
      </c>
      <c r="K63" s="145">
        <f t="shared" si="125"/>
        <v>308826852</v>
      </c>
      <c r="M63" s="147">
        <f aca="true" t="shared" si="126" ref="M63:S63">M43+M53</f>
        <v>1</v>
      </c>
      <c r="N63" s="150">
        <f t="shared" si="126"/>
        <v>1</v>
      </c>
      <c r="O63" s="150">
        <f t="shared" si="126"/>
        <v>1</v>
      </c>
      <c r="P63" s="150">
        <f t="shared" si="126"/>
        <v>1</v>
      </c>
      <c r="Q63" s="150">
        <f t="shared" si="126"/>
        <v>1</v>
      </c>
      <c r="R63" s="150">
        <f t="shared" si="126"/>
        <v>1</v>
      </c>
      <c r="S63" s="151">
        <f t="shared" si="126"/>
        <v>1</v>
      </c>
      <c r="T63" s="238">
        <f>T53+T43</f>
        <v>1</v>
      </c>
      <c r="U63" s="178">
        <f>U53+U43</f>
        <v>1</v>
      </c>
      <c r="W63" s="241">
        <f t="shared" si="95"/>
        <v>0.04984607307486555</v>
      </c>
      <c r="X63" s="240">
        <f t="shared" si="96"/>
        <v>0</v>
      </c>
    </row>
    <row r="64" spans="1:24" ht="19.5" customHeight="1">
      <c r="A64" s="24"/>
      <c r="B64" t="s">
        <v>65</v>
      </c>
      <c r="C64" s="10">
        <f aca="true" t="shared" si="127" ref="C64:K64">C44+C54</f>
        <v>189257389</v>
      </c>
      <c r="D64" s="11">
        <f t="shared" si="127"/>
        <v>202091710</v>
      </c>
      <c r="E64" s="11">
        <f t="shared" si="127"/>
        <v>207640835</v>
      </c>
      <c r="F64" s="11">
        <f t="shared" si="127"/>
        <v>219952952</v>
      </c>
      <c r="G64" s="11">
        <f t="shared" si="127"/>
        <v>165116613</v>
      </c>
      <c r="H64" s="11">
        <f t="shared" si="127"/>
        <v>155260451</v>
      </c>
      <c r="I64" s="12">
        <f t="shared" si="127"/>
        <v>228406078</v>
      </c>
      <c r="J64" s="316">
        <f t="shared" si="127"/>
        <v>171330423</v>
      </c>
      <c r="K64" s="162">
        <f t="shared" si="127"/>
        <v>178543476</v>
      </c>
      <c r="L64" s="2"/>
      <c r="M64" s="77">
        <f aca="true" t="shared" si="128" ref="M64">C64/$C$63</f>
        <v>0.5822864480447996</v>
      </c>
      <c r="N64" s="18">
        <f aca="true" t="shared" si="129" ref="N64">D64/$D$63</f>
        <v>0.5744510126511525</v>
      </c>
      <c r="O64" s="18">
        <f aca="true" t="shared" si="130" ref="O64">E64/$E$63</f>
        <v>0.5891583250881812</v>
      </c>
      <c r="P64" s="37">
        <f>F64/$F$63</f>
        <v>0.5969664442459348</v>
      </c>
      <c r="Q64" s="37">
        <f aca="true" t="shared" si="131" ref="Q64:R72">G64/$F$63</f>
        <v>0.44813709683033526</v>
      </c>
      <c r="R64" s="37">
        <f t="shared" si="131"/>
        <v>0.4213868398796948</v>
      </c>
      <c r="S64" s="19">
        <f>I64/$I$63</f>
        <v>0.5814494996023223</v>
      </c>
      <c r="T64" s="96">
        <f>J64/$J$63</f>
        <v>0.5824317756695769</v>
      </c>
      <c r="U64" s="78">
        <f>K64/$K$63</f>
        <v>0.5781345593614379</v>
      </c>
      <c r="W64" s="107">
        <f t="shared" si="95"/>
        <v>0.04210024625924142</v>
      </c>
      <c r="X64" s="108">
        <f t="shared" si="96"/>
        <v>-0.42972163081390624</v>
      </c>
    </row>
    <row r="65" spans="1:24" ht="19.5" customHeight="1">
      <c r="A65" s="24"/>
      <c r="B65" t="s">
        <v>66</v>
      </c>
      <c r="C65" s="10">
        <f aca="true" t="shared" si="132" ref="C65:K65">C45+C55</f>
        <v>29126634</v>
      </c>
      <c r="D65" s="11">
        <f t="shared" si="132"/>
        <v>35911868</v>
      </c>
      <c r="E65" s="11">
        <f t="shared" si="132"/>
        <v>35959770</v>
      </c>
      <c r="F65" s="11">
        <f t="shared" si="132"/>
        <v>39228299</v>
      </c>
      <c r="G65" s="11">
        <f t="shared" si="132"/>
        <v>19163843</v>
      </c>
      <c r="H65" s="11">
        <f t="shared" si="132"/>
        <v>19187720</v>
      </c>
      <c r="I65" s="12">
        <f t="shared" si="132"/>
        <v>37988435</v>
      </c>
      <c r="J65" s="10">
        <f t="shared" si="132"/>
        <v>28652126</v>
      </c>
      <c r="K65" s="162">
        <f t="shared" si="132"/>
        <v>29099199</v>
      </c>
      <c r="L65" s="2"/>
      <c r="M65" s="77">
        <f aca="true" t="shared" si="133" ref="M65:M72">C65/$C$63</f>
        <v>0.08961364385810527</v>
      </c>
      <c r="N65" s="18">
        <f aca="true" t="shared" si="134" ref="N65:N72">D65/$D$63</f>
        <v>0.10208043139817323</v>
      </c>
      <c r="O65" s="18">
        <f aca="true" t="shared" si="135" ref="O65:O72">E65/$E$63</f>
        <v>0.10203194310866756</v>
      </c>
      <c r="P65" s="37">
        <f aca="true" t="shared" si="136" ref="P65:P72">F65/$F$63</f>
        <v>0.1064681240006561</v>
      </c>
      <c r="Q65" s="37">
        <f t="shared" si="131"/>
        <v>0.05201190122602831</v>
      </c>
      <c r="R65" s="37">
        <f t="shared" si="131"/>
        <v>0.05207670493818427</v>
      </c>
      <c r="S65" s="19">
        <f aca="true" t="shared" si="137" ref="S65:S72">I65/$I$63</f>
        <v>0.09670651812262783</v>
      </c>
      <c r="T65" s="96">
        <f aca="true" t="shared" si="138" ref="T65:T72">J65/$J$63</f>
        <v>0.09740189938647646</v>
      </c>
      <c r="U65" s="78">
        <f aca="true" t="shared" si="139" ref="U65:U72">K65/$K$63</f>
        <v>0.09422496396135917</v>
      </c>
      <c r="W65" s="146">
        <f aca="true" t="shared" si="140" ref="W65:W72">(K65-J65)/J65</f>
        <v>0.01560348436273106</v>
      </c>
      <c r="X65" s="104">
        <f aca="true" t="shared" si="141" ref="X65:X72">(U65-T65)*100</f>
        <v>-0.31769354251172943</v>
      </c>
    </row>
    <row r="66" spans="1:24" ht="19.5" customHeight="1">
      <c r="A66" s="24"/>
      <c r="B66" t="s">
        <v>73</v>
      </c>
      <c r="C66" s="10">
        <f aca="true" t="shared" si="142" ref="C66:K66">C46+C56</f>
        <v>40804</v>
      </c>
      <c r="D66" s="11">
        <f t="shared" si="142"/>
        <v>80734</v>
      </c>
      <c r="E66" s="11">
        <f t="shared" si="142"/>
        <v>122357</v>
      </c>
      <c r="F66" s="11">
        <f t="shared" si="142"/>
        <v>61316</v>
      </c>
      <c r="G66" s="11">
        <f t="shared" si="142"/>
        <v>53636</v>
      </c>
      <c r="H66" s="11">
        <f t="shared" si="142"/>
        <v>36811</v>
      </c>
      <c r="I66" s="12">
        <f t="shared" si="142"/>
        <v>24443</v>
      </c>
      <c r="J66" s="10">
        <f t="shared" si="142"/>
        <v>18808</v>
      </c>
      <c r="K66" s="162">
        <f t="shared" si="142"/>
        <v>22638</v>
      </c>
      <c r="L66" s="2"/>
      <c r="M66" s="77">
        <f t="shared" si="133"/>
        <v>0.0001255412871939177</v>
      </c>
      <c r="N66" s="18">
        <f t="shared" si="134"/>
        <v>0.00022948852308379272</v>
      </c>
      <c r="O66" s="18">
        <f t="shared" si="135"/>
        <v>0.0003471747028122604</v>
      </c>
      <c r="P66" s="37">
        <f t="shared" si="136"/>
        <v>0.00016641556370374942</v>
      </c>
      <c r="Q66" s="37">
        <f t="shared" si="131"/>
        <v>0.00014557155024486762</v>
      </c>
      <c r="R66" s="37">
        <f t="shared" si="131"/>
        <v>9.990741919725226E-05</v>
      </c>
      <c r="S66" s="19">
        <f t="shared" si="137"/>
        <v>6.222413275175438E-05</v>
      </c>
      <c r="T66" s="96">
        <f t="shared" si="138"/>
        <v>6.393713763721579E-05</v>
      </c>
      <c r="U66" s="78">
        <f t="shared" si="139"/>
        <v>7.330321134122107E-05</v>
      </c>
      <c r="W66" s="146">
        <f t="shared" si="140"/>
        <v>0.20363675031901318</v>
      </c>
      <c r="X66" s="104">
        <f t="shared" si="141"/>
        <v>0.0009366073704005278</v>
      </c>
    </row>
    <row r="67" spans="1:24" ht="19.5" customHeight="1">
      <c r="A67" s="24"/>
      <c r="B67" t="s">
        <v>67</v>
      </c>
      <c r="C67" s="10">
        <f aca="true" t="shared" si="143" ref="C67:K67">C47+C57</f>
        <v>73977599</v>
      </c>
      <c r="D67" s="11">
        <f t="shared" si="143"/>
        <v>79685810</v>
      </c>
      <c r="E67" s="11">
        <f t="shared" si="143"/>
        <v>72249203</v>
      </c>
      <c r="F67" s="11">
        <f t="shared" si="143"/>
        <v>74198878</v>
      </c>
      <c r="G67" s="11">
        <f t="shared" si="143"/>
        <v>62360400</v>
      </c>
      <c r="H67" s="11">
        <f t="shared" si="143"/>
        <v>63064339</v>
      </c>
      <c r="I67" s="12">
        <f t="shared" si="143"/>
        <v>90100144</v>
      </c>
      <c r="J67" s="10">
        <f t="shared" si="143"/>
        <v>67487801</v>
      </c>
      <c r="K67" s="162">
        <f t="shared" si="143"/>
        <v>72193278</v>
      </c>
      <c r="L67" s="2"/>
      <c r="M67" s="77">
        <f t="shared" si="133"/>
        <v>0.22760619061796586</v>
      </c>
      <c r="N67" s="18">
        <f t="shared" si="134"/>
        <v>0.22650901537934107</v>
      </c>
      <c r="O67" s="18">
        <f t="shared" si="135"/>
        <v>0.20499926918727715</v>
      </c>
      <c r="P67" s="37">
        <f t="shared" si="136"/>
        <v>0.2013805223523343</v>
      </c>
      <c r="Q67" s="37">
        <f t="shared" si="131"/>
        <v>0.16925013240901712</v>
      </c>
      <c r="R67" s="37">
        <f t="shared" si="131"/>
        <v>0.17116066808482858</v>
      </c>
      <c r="S67" s="19">
        <f t="shared" si="137"/>
        <v>0.22936641661040727</v>
      </c>
      <c r="T67" s="96">
        <f t="shared" si="138"/>
        <v>0.22942241712941458</v>
      </c>
      <c r="U67" s="78">
        <f t="shared" si="139"/>
        <v>0.23376619465719256</v>
      </c>
      <c r="W67" s="146">
        <f t="shared" si="140"/>
        <v>0.06972337119118757</v>
      </c>
      <c r="X67" s="104">
        <f t="shared" si="141"/>
        <v>0.4343777527777981</v>
      </c>
    </row>
    <row r="68" spans="1:24" ht="19.5" customHeight="1">
      <c r="A68" s="24"/>
      <c r="B68" t="s">
        <v>68</v>
      </c>
      <c r="C68" s="10">
        <f aca="true" t="shared" si="144" ref="C68:K68">C48+C58</f>
        <v>11221141</v>
      </c>
      <c r="D68" s="11">
        <f t="shared" si="144"/>
        <v>13525115</v>
      </c>
      <c r="E68" s="11">
        <f t="shared" si="144"/>
        <v>13685718</v>
      </c>
      <c r="F68" s="11">
        <f t="shared" si="144"/>
        <v>12211519</v>
      </c>
      <c r="G68" s="11">
        <f t="shared" si="144"/>
        <v>9025701</v>
      </c>
      <c r="H68" s="11">
        <f t="shared" si="144"/>
        <v>8271724</v>
      </c>
      <c r="I68" s="12">
        <f t="shared" si="144"/>
        <v>13504180</v>
      </c>
      <c r="J68" s="10">
        <f t="shared" si="144"/>
        <v>9867787</v>
      </c>
      <c r="K68" s="162">
        <f t="shared" si="144"/>
        <v>11129154</v>
      </c>
      <c r="L68" s="2"/>
      <c r="M68" s="77">
        <f t="shared" si="133"/>
        <v>0.03452398012264594</v>
      </c>
      <c r="N68" s="18">
        <f t="shared" si="134"/>
        <v>0.03844549589873475</v>
      </c>
      <c r="O68" s="18">
        <f t="shared" si="135"/>
        <v>0.03883173892317074</v>
      </c>
      <c r="P68" s="37">
        <f t="shared" si="136"/>
        <v>0.03314284718611857</v>
      </c>
      <c r="Q68" s="37">
        <f t="shared" si="131"/>
        <v>0.024496332437479527</v>
      </c>
      <c r="R68" s="37">
        <f t="shared" si="131"/>
        <v>0.022449990414603577</v>
      </c>
      <c r="S68" s="19">
        <f t="shared" si="137"/>
        <v>0.03437736321333659</v>
      </c>
      <c r="T68" s="96">
        <f t="shared" si="138"/>
        <v>0.03354519649052152</v>
      </c>
      <c r="U68" s="78">
        <f t="shared" si="139"/>
        <v>0.03603687285586164</v>
      </c>
      <c r="W68" s="146">
        <f t="shared" si="140"/>
        <v>0.12782673561964805</v>
      </c>
      <c r="X68" s="104">
        <f t="shared" si="141"/>
        <v>0.24916763653401244</v>
      </c>
    </row>
    <row r="69" spans="1:24" ht="19.5" customHeight="1">
      <c r="A69" s="24"/>
      <c r="B69" t="s">
        <v>84</v>
      </c>
      <c r="C69" s="10">
        <f aca="true" t="shared" si="145" ref="C69:K69">C49+C59</f>
        <v>0</v>
      </c>
      <c r="D69" s="11">
        <f t="shared" si="145"/>
        <v>0</v>
      </c>
      <c r="E69" s="11">
        <f t="shared" si="145"/>
        <v>0</v>
      </c>
      <c r="F69" s="11">
        <f t="shared" si="145"/>
        <v>0</v>
      </c>
      <c r="G69" s="11">
        <f t="shared" si="145"/>
        <v>0</v>
      </c>
      <c r="H69" s="11">
        <f t="shared" si="145"/>
        <v>117119</v>
      </c>
      <c r="I69" s="12">
        <f t="shared" si="145"/>
        <v>148836</v>
      </c>
      <c r="J69" s="10">
        <f t="shared" si="145"/>
        <v>120751</v>
      </c>
      <c r="K69" s="162">
        <f t="shared" si="145"/>
        <v>143920</v>
      </c>
      <c r="L69" s="2"/>
      <c r="M69" s="77">
        <f t="shared" si="133"/>
        <v>0</v>
      </c>
      <c r="N69" s="18">
        <f t="shared" si="134"/>
        <v>0</v>
      </c>
      <c r="O69" s="18">
        <f t="shared" si="135"/>
        <v>0</v>
      </c>
      <c r="P69" s="37">
        <f t="shared" si="136"/>
        <v>0</v>
      </c>
      <c r="Q69" s="37">
        <f t="shared" si="131"/>
        <v>0</v>
      </c>
      <c r="R69" s="37">
        <f t="shared" si="131"/>
        <v>0.00031786849118369475</v>
      </c>
      <c r="S69" s="19">
        <f t="shared" si="137"/>
        <v>0.00037888929436812643</v>
      </c>
      <c r="T69" s="96">
        <f t="shared" si="138"/>
        <v>0.0004104887976835094</v>
      </c>
      <c r="U69" s="78">
        <f t="shared" si="139"/>
        <v>0.00046602165280627865</v>
      </c>
      <c r="W69" s="146">
        <f t="shared" si="140"/>
        <v>0.1918741873773302</v>
      </c>
      <c r="X69" s="104">
        <f t="shared" si="141"/>
        <v>0.005553285512276926</v>
      </c>
    </row>
    <row r="70" spans="1:24" ht="19.5" customHeight="1">
      <c r="A70" s="24"/>
      <c r="B70" t="s">
        <v>69</v>
      </c>
      <c r="C70" s="10">
        <f aca="true" t="shared" si="146" ref="C70:K70">C50+C60</f>
        <v>0</v>
      </c>
      <c r="D70" s="11">
        <f t="shared" si="146"/>
        <v>0</v>
      </c>
      <c r="E70" s="11">
        <f t="shared" si="146"/>
        <v>456</v>
      </c>
      <c r="F70" s="11">
        <f t="shared" si="146"/>
        <v>4573</v>
      </c>
      <c r="G70" s="11">
        <f t="shared" si="146"/>
        <v>2004</v>
      </c>
      <c r="H70" s="11">
        <f t="shared" si="146"/>
        <v>1438</v>
      </c>
      <c r="I70" s="12">
        <f t="shared" si="146"/>
        <v>1688</v>
      </c>
      <c r="J70" s="10">
        <f t="shared" si="146"/>
        <v>1290</v>
      </c>
      <c r="K70" s="162">
        <f t="shared" si="146"/>
        <v>12709</v>
      </c>
      <c r="L70" s="2"/>
      <c r="M70" s="77">
        <f t="shared" si="133"/>
        <v>0</v>
      </c>
      <c r="N70" s="18">
        <f t="shared" si="134"/>
        <v>0</v>
      </c>
      <c r="O70" s="18">
        <f t="shared" si="135"/>
        <v>1.2938504906330716E-06</v>
      </c>
      <c r="P70" s="37">
        <f t="shared" si="136"/>
        <v>1.241141582649302E-05</v>
      </c>
      <c r="Q70" s="37">
        <f t="shared" si="131"/>
        <v>5.438984761926966E-06</v>
      </c>
      <c r="R70" s="37">
        <f t="shared" si="131"/>
        <v>3.902824395035418E-06</v>
      </c>
      <c r="S70" s="19">
        <f t="shared" si="137"/>
        <v>4.297113123796645E-06</v>
      </c>
      <c r="T70" s="96">
        <f t="shared" si="138"/>
        <v>4.3853098443220105E-06</v>
      </c>
      <c r="U70" s="78">
        <f t="shared" si="139"/>
        <v>4.115250962698023E-05</v>
      </c>
      <c r="W70" s="146">
        <f t="shared" si="140"/>
        <v>8.851937984496123</v>
      </c>
      <c r="X70" s="104">
        <f t="shared" si="141"/>
        <v>0.003676719978265822</v>
      </c>
    </row>
    <row r="71" spans="1:24" ht="19.5" customHeight="1">
      <c r="A71" s="24"/>
      <c r="B71" t="s">
        <v>85</v>
      </c>
      <c r="C71" s="10">
        <f>C51+C61</f>
        <v>0</v>
      </c>
      <c r="D71" s="11">
        <f aca="true" t="shared" si="147" ref="D71:K71">D51+D61</f>
        <v>0</v>
      </c>
      <c r="E71" s="11">
        <f t="shared" si="147"/>
        <v>0</v>
      </c>
      <c r="F71" s="11">
        <f t="shared" si="147"/>
        <v>0</v>
      </c>
      <c r="G71" s="11">
        <f t="shared" si="147"/>
        <v>0</v>
      </c>
      <c r="H71" s="11">
        <f t="shared" si="147"/>
        <v>0</v>
      </c>
      <c r="I71" s="12">
        <f t="shared" si="147"/>
        <v>0</v>
      </c>
      <c r="J71" s="10">
        <f t="shared" si="147"/>
        <v>0</v>
      </c>
      <c r="K71" s="12">
        <f t="shared" si="147"/>
        <v>2108</v>
      </c>
      <c r="L71" s="2"/>
      <c r="M71" s="77">
        <f t="shared" si="133"/>
        <v>0</v>
      </c>
      <c r="N71" s="18">
        <f aca="true" t="shared" si="148" ref="N71">D71/$D$63</f>
        <v>0</v>
      </c>
      <c r="O71" s="18">
        <f aca="true" t="shared" si="149" ref="O71">E71/$E$63</f>
        <v>0</v>
      </c>
      <c r="P71" s="37">
        <f aca="true" t="shared" si="150" ref="P71">F71/$F$63</f>
        <v>0</v>
      </c>
      <c r="Q71" s="37">
        <f aca="true" t="shared" si="151" ref="Q71">G71/$F$63</f>
        <v>0</v>
      </c>
      <c r="R71" s="37">
        <f aca="true" t="shared" si="152" ref="R71">H71/$F$63</f>
        <v>0</v>
      </c>
      <c r="S71" s="19">
        <f aca="true" t="shared" si="153" ref="S71">I71/$I$63</f>
        <v>0</v>
      </c>
      <c r="T71" s="96">
        <f aca="true" t="shared" si="154" ref="T71">J71/$J$63</f>
        <v>0</v>
      </c>
      <c r="U71" s="78">
        <f aca="true" t="shared" si="155" ref="U71">K71/$K$63</f>
        <v>6.825831323760668E-06</v>
      </c>
      <c r="W71" s="146"/>
      <c r="X71" s="104">
        <f aca="true" t="shared" si="156" ref="X71">(U71-T71)*100</f>
        <v>0.0006825831323760668</v>
      </c>
    </row>
    <row r="72" spans="1:24" ht="19.5" customHeight="1" thickBot="1">
      <c r="A72" s="31"/>
      <c r="B72" s="25" t="s">
        <v>71</v>
      </c>
      <c r="C72" s="32">
        <f>C52+C62</f>
        <v>21400980</v>
      </c>
      <c r="D72" s="33">
        <f aca="true" t="shared" si="157" ref="D72:K72">D52+D62</f>
        <v>20504491</v>
      </c>
      <c r="E72" s="33">
        <f t="shared" si="157"/>
        <v>22778054</v>
      </c>
      <c r="F72" s="33">
        <f t="shared" si="157"/>
        <v>22793578</v>
      </c>
      <c r="G72" s="33">
        <f t="shared" si="157"/>
        <v>21985917</v>
      </c>
      <c r="H72" s="33">
        <f t="shared" si="157"/>
        <v>21958858</v>
      </c>
      <c r="I72" s="43">
        <f t="shared" si="157"/>
        <v>22648063</v>
      </c>
      <c r="J72" s="32">
        <f t="shared" si="157"/>
        <v>16684949</v>
      </c>
      <c r="K72" s="163">
        <f t="shared" si="157"/>
        <v>17680370</v>
      </c>
      <c r="L72" s="2"/>
      <c r="M72" s="148">
        <f t="shared" si="133"/>
        <v>0.0658441960692895</v>
      </c>
      <c r="N72" s="80">
        <f t="shared" si="134"/>
        <v>0.0582845561495147</v>
      </c>
      <c r="O72" s="80">
        <f t="shared" si="135"/>
        <v>0.06463025513940043</v>
      </c>
      <c r="P72" s="179">
        <f t="shared" si="136"/>
        <v>0.06186323523542601</v>
      </c>
      <c r="Q72" s="179">
        <f t="shared" si="131"/>
        <v>0.05967119138722107</v>
      </c>
      <c r="R72" s="179">
        <f t="shared" si="131"/>
        <v>0.0595977515226138</v>
      </c>
      <c r="S72" s="94">
        <f t="shared" si="137"/>
        <v>0.05765479191106233</v>
      </c>
      <c r="T72" s="236">
        <f t="shared" si="138"/>
        <v>0.05671990007884549</v>
      </c>
      <c r="U72" s="237">
        <f t="shared" si="139"/>
        <v>0.05725010595905048</v>
      </c>
      <c r="W72" s="109">
        <f t="shared" si="140"/>
        <v>0.05965981676060263</v>
      </c>
      <c r="X72" s="106">
        <f t="shared" si="141"/>
        <v>0.05302058802049911</v>
      </c>
    </row>
    <row r="73" spans="3:13" ht="19.5" customHeight="1">
      <c r="C73" s="2"/>
      <c r="D73" s="2"/>
      <c r="E73" s="2"/>
      <c r="F73" s="2"/>
      <c r="G73" s="2"/>
      <c r="H73" s="2"/>
      <c r="M73" s="173"/>
    </row>
    <row r="74" ht="19.5" customHeight="1"/>
    <row r="75" spans="1:13" ht="15">
      <c r="A75" s="1" t="s">
        <v>27</v>
      </c>
      <c r="M75" s="1" t="str">
        <f>W3</f>
        <v>VARIAÇÃO (JAN-SET)</v>
      </c>
    </row>
    <row r="76" ht="15.75" thickBot="1"/>
    <row r="77" spans="1:13" ht="24" customHeight="1">
      <c r="A77" s="470" t="s">
        <v>79</v>
      </c>
      <c r="B77" s="496"/>
      <c r="C77" s="472">
        <v>2016</v>
      </c>
      <c r="D77" s="461">
        <v>2017</v>
      </c>
      <c r="E77" s="461">
        <v>2018</v>
      </c>
      <c r="F77" s="461">
        <v>2019</v>
      </c>
      <c r="G77" s="461">
        <v>2020</v>
      </c>
      <c r="H77" s="461">
        <v>2021</v>
      </c>
      <c r="I77" s="463">
        <v>2022</v>
      </c>
      <c r="J77" s="467" t="str">
        <f>J5</f>
        <v>janeiro - setembro</v>
      </c>
      <c r="K77" s="468"/>
      <c r="M77" s="478" t="s">
        <v>90</v>
      </c>
    </row>
    <row r="78" spans="1:13" ht="20.25" customHeight="1" thickBot="1">
      <c r="A78" s="471"/>
      <c r="B78" s="497"/>
      <c r="C78" s="488"/>
      <c r="D78" s="469"/>
      <c r="E78" s="469"/>
      <c r="F78" s="469"/>
      <c r="G78" s="469"/>
      <c r="H78" s="469"/>
      <c r="I78" s="489"/>
      <c r="J78" s="167">
        <v>2022</v>
      </c>
      <c r="K78" s="169">
        <v>2023</v>
      </c>
      <c r="M78" s="479"/>
    </row>
    <row r="79" spans="1:13" ht="20.1" customHeight="1" thickBot="1">
      <c r="A79" s="5" t="s">
        <v>37</v>
      </c>
      <c r="B79" s="6"/>
      <c r="C79" s="113">
        <f aca="true" t="shared" si="158" ref="C79:K79">C43/C7</f>
        <v>4.360726746176381</v>
      </c>
      <c r="D79" s="134">
        <f t="shared" si="158"/>
        <v>4.368866048556847</v>
      </c>
      <c r="E79" s="134">
        <f t="shared" si="158"/>
        <v>4.255396354662187</v>
      </c>
      <c r="F79" s="368">
        <f t="shared" si="158"/>
        <v>4.279646097202312</v>
      </c>
      <c r="G79" s="368">
        <f t="shared" si="158"/>
        <v>4.271593744896345</v>
      </c>
      <c r="H79" s="368">
        <f t="shared" si="158"/>
        <v>4.326134287098406</v>
      </c>
      <c r="I79" s="369">
        <f t="shared" si="158"/>
        <v>4.591892581695523</v>
      </c>
      <c r="J79" s="395">
        <f t="shared" si="158"/>
        <v>4.605846970713206</v>
      </c>
      <c r="K79" s="396">
        <f t="shared" si="158"/>
        <v>4.592177611313261</v>
      </c>
      <c r="L79" s="398"/>
      <c r="M79" s="23">
        <f>(K79-J79)/J79</f>
        <v>-0.002967827521596715</v>
      </c>
    </row>
    <row r="80" spans="1:13" ht="20.1" customHeight="1">
      <c r="A80" s="24"/>
      <c r="B80" s="144" t="s">
        <v>65</v>
      </c>
      <c r="C80" s="244">
        <f aca="true" t="shared" si="159" ref="C80:K80">C44/C8</f>
        <v>4.052202889567202</v>
      </c>
      <c r="D80" s="245">
        <f t="shared" si="159"/>
        <v>4.031961643725563</v>
      </c>
      <c r="E80" s="245">
        <f t="shared" si="159"/>
        <v>3.973025809812435</v>
      </c>
      <c r="F80" s="372">
        <f t="shared" si="159"/>
        <v>4.010176148614069</v>
      </c>
      <c r="G80" s="372">
        <f t="shared" si="159"/>
        <v>4.055206788397015</v>
      </c>
      <c r="H80" s="372">
        <f t="shared" si="159"/>
        <v>4.052410874089818</v>
      </c>
      <c r="I80" s="373">
        <f t="shared" si="159"/>
        <v>4.222273627756996</v>
      </c>
      <c r="J80" s="244">
        <f t="shared" si="159"/>
        <v>4.249924423305484</v>
      </c>
      <c r="K80" s="331">
        <f t="shared" si="159"/>
        <v>4.224682928291678</v>
      </c>
      <c r="L80" s="399"/>
      <c r="M80" s="242">
        <f aca="true" t="shared" si="160" ref="M80:M100">(K80-J80)/J80</f>
        <v>-0.005939280914123653</v>
      </c>
    </row>
    <row r="81" spans="1:13" ht="20.1" customHeight="1">
      <c r="A81" s="24"/>
      <c r="B81" s="144" t="s">
        <v>66</v>
      </c>
      <c r="C81" s="244">
        <f aca="true" t="shared" si="161" ref="C81:K81">C45/C9</f>
        <v>4.823243758167733</v>
      </c>
      <c r="D81" s="245">
        <f t="shared" si="161"/>
        <v>4.945722926854908</v>
      </c>
      <c r="E81" s="245">
        <f t="shared" si="161"/>
        <v>4.633739143174551</v>
      </c>
      <c r="F81" s="372">
        <f t="shared" si="161"/>
        <v>4.464306506416057</v>
      </c>
      <c r="G81" s="372">
        <f t="shared" si="161"/>
        <v>4.103006615816259</v>
      </c>
      <c r="H81" s="372">
        <f t="shared" si="161"/>
        <v>4.169163146269249</v>
      </c>
      <c r="I81" s="373">
        <f t="shared" si="161"/>
        <v>4.580199767927437</v>
      </c>
      <c r="J81" s="244">
        <f t="shared" si="161"/>
        <v>4.565898914595219</v>
      </c>
      <c r="K81" s="331">
        <f t="shared" si="161"/>
        <v>4.682669938658215</v>
      </c>
      <c r="L81" s="399"/>
      <c r="M81" s="30">
        <f t="shared" si="160"/>
        <v>0.025574596864098142</v>
      </c>
    </row>
    <row r="82" spans="1:13" ht="20.1" customHeight="1">
      <c r="A82" s="24"/>
      <c r="B82" s="144" t="s">
        <v>73</v>
      </c>
      <c r="C82" s="244">
        <f aca="true" t="shared" si="162" ref="C82:K82">C46/C10</f>
        <v>1.200047056055526</v>
      </c>
      <c r="D82" s="245">
        <f t="shared" si="162"/>
        <v>1.7223988223497535</v>
      </c>
      <c r="E82" s="245">
        <f t="shared" si="162"/>
        <v>1.7286945464820571</v>
      </c>
      <c r="F82" s="372">
        <f t="shared" si="162"/>
        <v>1.3900773782430587</v>
      </c>
      <c r="G82" s="372">
        <f t="shared" si="162"/>
        <v>1.3648760440850747</v>
      </c>
      <c r="H82" s="372">
        <f t="shared" si="162"/>
        <v>1.357301622582796</v>
      </c>
      <c r="I82" s="373">
        <f t="shared" si="162"/>
        <v>1.5740227960589863</v>
      </c>
      <c r="J82" s="244">
        <f t="shared" si="162"/>
        <v>1.479663283769963</v>
      </c>
      <c r="K82" s="331">
        <f t="shared" si="162"/>
        <v>1.9310756632261366</v>
      </c>
      <c r="L82" s="399"/>
      <c r="M82" s="30">
        <f t="shared" si="160"/>
        <v>0.30507777303633676</v>
      </c>
    </row>
    <row r="83" spans="1:13" ht="20.1" customHeight="1">
      <c r="A83" s="24"/>
      <c r="B83" s="144" t="s">
        <v>67</v>
      </c>
      <c r="C83" s="244">
        <f aca="true" t="shared" si="163" ref="C83:K83">C47/C11</f>
        <v>5.6827841073678815</v>
      </c>
      <c r="D83" s="245">
        <f t="shared" si="163"/>
        <v>5.58183944295768</v>
      </c>
      <c r="E83" s="245">
        <f t="shared" si="163"/>
        <v>5.365901651515095</v>
      </c>
      <c r="F83" s="372">
        <f t="shared" si="163"/>
        <v>5.538807451377805</v>
      </c>
      <c r="G83" s="372">
        <f t="shared" si="163"/>
        <v>5.58276189897347</v>
      </c>
      <c r="H83" s="372">
        <f t="shared" si="163"/>
        <v>5.976991168893447</v>
      </c>
      <c r="I83" s="373">
        <f t="shared" si="163"/>
        <v>6.392537872704887</v>
      </c>
      <c r="J83" s="244">
        <f t="shared" si="163"/>
        <v>6.411266742996971</v>
      </c>
      <c r="K83" s="331">
        <f t="shared" si="163"/>
        <v>6.766049114722736</v>
      </c>
      <c r="L83" s="399"/>
      <c r="M83" s="30">
        <f t="shared" si="160"/>
        <v>0.05533732816736941</v>
      </c>
    </row>
    <row r="84" spans="1:13" ht="20.1" customHeight="1">
      <c r="A84" s="24"/>
      <c r="B84" t="s">
        <v>68</v>
      </c>
      <c r="C84" s="244">
        <f aca="true" t="shared" si="164" ref="C84:K84">C48/C12</f>
        <v>3.7635299791587644</v>
      </c>
      <c r="D84" s="245">
        <f t="shared" si="164"/>
        <v>3.702838322092328</v>
      </c>
      <c r="E84" s="245">
        <f t="shared" si="164"/>
        <v>4.241242753790913</v>
      </c>
      <c r="F84" s="372">
        <f t="shared" si="164"/>
        <v>4.591866349625568</v>
      </c>
      <c r="G84" s="372">
        <f t="shared" si="164"/>
        <v>4.376228177105522</v>
      </c>
      <c r="H84" s="372">
        <f t="shared" si="164"/>
        <v>4.138323555696422</v>
      </c>
      <c r="I84" s="373">
        <f t="shared" si="164"/>
        <v>4.90897943130676</v>
      </c>
      <c r="J84" s="244">
        <f t="shared" si="164"/>
        <v>4.8835751457104495</v>
      </c>
      <c r="K84" s="331">
        <f t="shared" si="164"/>
        <v>3.851656525566166</v>
      </c>
      <c r="L84" s="399"/>
      <c r="M84" s="30">
        <f t="shared" si="160"/>
        <v>-0.21130392987823327</v>
      </c>
    </row>
    <row r="85" spans="1:13" ht="20.1" customHeight="1">
      <c r="A85" s="24"/>
      <c r="B85" s="144" t="s">
        <v>84</v>
      </c>
      <c r="C85" s="244"/>
      <c r="D85" s="245"/>
      <c r="E85" s="245"/>
      <c r="F85" s="372"/>
      <c r="G85" s="372"/>
      <c r="H85" s="372">
        <f aca="true" t="shared" si="165" ref="H85:K85">H49/H13</f>
        <v>5.883875739644971</v>
      </c>
      <c r="I85" s="373">
        <f t="shared" si="165"/>
        <v>7.6926863572433195</v>
      </c>
      <c r="J85" s="244">
        <f t="shared" si="165"/>
        <v>7.365154639175258</v>
      </c>
      <c r="K85" s="331">
        <f t="shared" si="165"/>
        <v>8.014604810996564</v>
      </c>
      <c r="L85" s="399"/>
      <c r="M85" s="30">
        <f t="shared" si="160"/>
        <v>0.08817875572725668</v>
      </c>
    </row>
    <row r="86" spans="1:13" ht="20.1" customHeight="1">
      <c r="A86" s="24"/>
      <c r="B86" t="s">
        <v>69</v>
      </c>
      <c r="C86" s="244"/>
      <c r="D86" s="245"/>
      <c r="E86" s="245"/>
      <c r="F86" s="372">
        <f aca="true" t="shared" si="166" ref="F86:G86">F50/F14</f>
        <v>3.6082474226804124</v>
      </c>
      <c r="G86" s="372">
        <f t="shared" si="166"/>
        <v>3.610800744878957</v>
      </c>
      <c r="H86" s="372"/>
      <c r="I86" s="373"/>
      <c r="J86" s="244"/>
      <c r="K86" s="331"/>
      <c r="L86" s="399"/>
      <c r="M86" s="30"/>
    </row>
    <row r="87" spans="1:13" ht="20.1" customHeight="1">
      <c r="A87" s="24"/>
      <c r="B87" s="144" t="s">
        <v>85</v>
      </c>
      <c r="C87" s="244"/>
      <c r="D87" s="245"/>
      <c r="E87" s="245"/>
      <c r="F87" s="372"/>
      <c r="G87" s="372"/>
      <c r="H87" s="372"/>
      <c r="I87" s="373"/>
      <c r="J87" s="244"/>
      <c r="K87" s="331"/>
      <c r="L87" s="399"/>
      <c r="M87" s="30"/>
    </row>
    <row r="88" spans="1:13" ht="20.1" customHeight="1" thickBot="1">
      <c r="A88" s="24"/>
      <c r="B88" t="s">
        <v>71</v>
      </c>
      <c r="C88" s="244">
        <f aca="true" t="shared" si="167" ref="C88:G91">C52/C16</f>
        <v>1.8700899615654336</v>
      </c>
      <c r="D88" s="245">
        <f t="shared" si="167"/>
        <v>3.500318594610689</v>
      </c>
      <c r="E88" s="245">
        <f t="shared" si="167"/>
        <v>2.6837821809061744</v>
      </c>
      <c r="F88" s="372">
        <f t="shared" si="167"/>
        <v>2.101327758441189</v>
      </c>
      <c r="G88" s="372">
        <f t="shared" si="167"/>
        <v>1.9844379596893353</v>
      </c>
      <c r="H88" s="372"/>
      <c r="I88" s="373">
        <f aca="true" t="shared" si="168" ref="I88:K91">I52/I16</f>
        <v>2.722933189599856</v>
      </c>
      <c r="J88" s="244">
        <f t="shared" si="168"/>
        <v>2.7033857842368483</v>
      </c>
      <c r="K88" s="331">
        <f t="shared" si="168"/>
        <v>2.581868397709862</v>
      </c>
      <c r="L88" s="399"/>
      <c r="M88" s="34">
        <f t="shared" si="160"/>
        <v>-0.04495007232617006</v>
      </c>
    </row>
    <row r="89" spans="1:13" ht="20.1" customHeight="1" thickBot="1">
      <c r="A89" s="5" t="s">
        <v>36</v>
      </c>
      <c r="B89" s="6"/>
      <c r="C89" s="113">
        <f t="shared" si="167"/>
        <v>1.1651844962701983</v>
      </c>
      <c r="D89" s="134">
        <f t="shared" si="167"/>
        <v>1.1939999104830223</v>
      </c>
      <c r="E89" s="134">
        <f t="shared" si="167"/>
        <v>1.3421143788134609</v>
      </c>
      <c r="F89" s="368">
        <f t="shared" si="167"/>
        <v>1.3354558265681284</v>
      </c>
      <c r="G89" s="368">
        <f t="shared" si="167"/>
        <v>1.3358091468192805</v>
      </c>
      <c r="H89" s="368">
        <f aca="true" t="shared" si="169" ref="H89:H96">H53/H17</f>
        <v>1.3377759953840802</v>
      </c>
      <c r="I89" s="369">
        <f t="shared" si="168"/>
        <v>1.4199033863125015</v>
      </c>
      <c r="J89" s="113">
        <f t="shared" si="168"/>
        <v>1.417203183571272</v>
      </c>
      <c r="K89" s="397">
        <f t="shared" si="168"/>
        <v>1.4804343242767863</v>
      </c>
      <c r="L89" s="398"/>
      <c r="M89" s="23">
        <f t="shared" si="160"/>
        <v>0.044616849184726984</v>
      </c>
    </row>
    <row r="90" spans="1:13" ht="20.1" customHeight="1">
      <c r="A90" s="24"/>
      <c r="B90" t="s">
        <v>65</v>
      </c>
      <c r="C90" s="244">
        <f t="shared" si="167"/>
        <v>1.102517518139674</v>
      </c>
      <c r="D90" s="245">
        <f t="shared" si="167"/>
        <v>1.1163774040161705</v>
      </c>
      <c r="E90" s="245">
        <f t="shared" si="167"/>
        <v>1.2677391708388333</v>
      </c>
      <c r="F90" s="372">
        <f t="shared" si="167"/>
        <v>1.2380341069742067</v>
      </c>
      <c r="G90" s="372">
        <f t="shared" si="167"/>
        <v>1.2720894206687776</v>
      </c>
      <c r="H90" s="372">
        <f t="shared" si="169"/>
        <v>1.2695480140640574</v>
      </c>
      <c r="I90" s="373">
        <f t="shared" si="168"/>
        <v>1.3123975060111976</v>
      </c>
      <c r="J90" s="244">
        <f t="shared" si="168"/>
        <v>1.3049560306442483</v>
      </c>
      <c r="K90" s="331">
        <f t="shared" si="168"/>
        <v>1.3317364693814862</v>
      </c>
      <c r="L90" s="399"/>
      <c r="M90" s="242">
        <f t="shared" si="160"/>
        <v>0.02052210044503689</v>
      </c>
    </row>
    <row r="91" spans="1:13" ht="20.1" customHeight="1">
      <c r="A91" s="24"/>
      <c r="B91" t="s">
        <v>66</v>
      </c>
      <c r="C91" s="244">
        <f t="shared" si="167"/>
        <v>3.623731679819617</v>
      </c>
      <c r="D91" s="245">
        <f t="shared" si="167"/>
        <v>3.5576735203907757</v>
      </c>
      <c r="E91" s="245">
        <f t="shared" si="167"/>
        <v>1.3755840856507735</v>
      </c>
      <c r="F91" s="372">
        <f t="shared" si="167"/>
        <v>1.1544637248743719</v>
      </c>
      <c r="G91" s="372">
        <f t="shared" si="167"/>
        <v>0.869370786516854</v>
      </c>
      <c r="H91" s="372">
        <f t="shared" si="169"/>
        <v>1.0946293718094755</v>
      </c>
      <c r="I91" s="373">
        <f t="shared" si="168"/>
        <v>0.23019702452754323</v>
      </c>
      <c r="J91" s="244">
        <f t="shared" si="168"/>
        <v>0.22670991071275556</v>
      </c>
      <c r="K91" s="331">
        <f t="shared" si="168"/>
        <v>0.24495784346329152</v>
      </c>
      <c r="L91" s="399"/>
      <c r="M91" s="30">
        <f t="shared" si="160"/>
        <v>0.08049022953238393</v>
      </c>
    </row>
    <row r="92" spans="1:13" ht="20.1" customHeight="1">
      <c r="A92" s="24"/>
      <c r="B92" t="s">
        <v>73</v>
      </c>
      <c r="C92" s="244"/>
      <c r="D92" s="245"/>
      <c r="E92" s="245"/>
      <c r="F92" s="372">
        <f aca="true" t="shared" si="170" ref="F92:G94">F56/F20</f>
        <v>1.2164948453608246</v>
      </c>
      <c r="G92" s="372">
        <f t="shared" si="170"/>
        <v>1.2302371541501975</v>
      </c>
      <c r="H92" s="372">
        <f t="shared" si="169"/>
        <v>1.2112676056338028</v>
      </c>
      <c r="I92" s="373"/>
      <c r="J92" s="244"/>
      <c r="K92" s="331"/>
      <c r="L92" s="399"/>
      <c r="M92" s="30"/>
    </row>
    <row r="93" spans="1:13" ht="20.1" customHeight="1">
      <c r="A93" s="24"/>
      <c r="B93" t="s">
        <v>67</v>
      </c>
      <c r="C93" s="244">
        <f aca="true" t="shared" si="171" ref="C93:E94">C57/C21</f>
        <v>1.8981239757911577</v>
      </c>
      <c r="D93" s="245">
        <f t="shared" si="171"/>
        <v>1.9696153245152437</v>
      </c>
      <c r="E93" s="245">
        <f t="shared" si="171"/>
        <v>2.073677855136976</v>
      </c>
      <c r="F93" s="372">
        <f t="shared" si="170"/>
        <v>2.16216371773517</v>
      </c>
      <c r="G93" s="372">
        <f t="shared" si="170"/>
        <v>2.188807164495225</v>
      </c>
      <c r="H93" s="372">
        <f t="shared" si="169"/>
        <v>2.227850989452645</v>
      </c>
      <c r="I93" s="373">
        <f aca="true" t="shared" si="172" ref="I93:K96">I57/I21</f>
        <v>2.4716924039228783</v>
      </c>
      <c r="J93" s="244">
        <f t="shared" si="172"/>
        <v>2.4547968659880923</v>
      </c>
      <c r="K93" s="331">
        <f t="shared" si="172"/>
        <v>2.7018169530977776</v>
      </c>
      <c r="M93" s="30">
        <f t="shared" si="160"/>
        <v>0.10062750630498951</v>
      </c>
    </row>
    <row r="94" spans="1:13" ht="20.1" customHeight="1">
      <c r="A94" s="24"/>
      <c r="B94" t="s">
        <v>68</v>
      </c>
      <c r="C94" s="244">
        <f t="shared" si="171"/>
        <v>0.9862553381598888</v>
      </c>
      <c r="D94" s="245">
        <f t="shared" si="171"/>
        <v>0.9794581029273217</v>
      </c>
      <c r="E94" s="245">
        <f t="shared" si="171"/>
        <v>1.0752321369095725</v>
      </c>
      <c r="F94" s="372">
        <f t="shared" si="170"/>
        <v>1.0388874025453827</v>
      </c>
      <c r="G94" s="372">
        <f t="shared" si="170"/>
        <v>1.0286257179075557</v>
      </c>
      <c r="H94" s="372">
        <f t="shared" si="169"/>
        <v>1.0104919691807241</v>
      </c>
      <c r="I94" s="373">
        <f t="shared" si="172"/>
        <v>1.0694868283037615</v>
      </c>
      <c r="J94" s="244">
        <f t="shared" si="172"/>
        <v>1.0648802728203466</v>
      </c>
      <c r="K94" s="331">
        <f t="shared" si="172"/>
        <v>1.131431813633193</v>
      </c>
      <c r="M94" s="30">
        <f t="shared" si="160"/>
        <v>0.06249673555937313</v>
      </c>
    </row>
    <row r="95" spans="1:13" ht="20.1" customHeight="1">
      <c r="A95" s="24"/>
      <c r="B95" t="s">
        <v>84</v>
      </c>
      <c r="C95" s="244"/>
      <c r="D95" s="245"/>
      <c r="E95" s="245"/>
      <c r="F95" s="372"/>
      <c r="G95" s="372"/>
      <c r="H95" s="372">
        <f t="shared" si="169"/>
        <v>5.386822677253099</v>
      </c>
      <c r="I95" s="373">
        <f t="shared" si="172"/>
        <v>5.563026099846471</v>
      </c>
      <c r="J95" s="244">
        <f t="shared" si="172"/>
        <v>5.596656354900283</v>
      </c>
      <c r="K95" s="331">
        <f t="shared" si="172"/>
        <v>6.208245093886771</v>
      </c>
      <c r="M95" s="30">
        <f t="shared" si="160"/>
        <v>0.10927752218536653</v>
      </c>
    </row>
    <row r="96" spans="1:13" ht="20.1" customHeight="1">
      <c r="A96" s="24"/>
      <c r="B96" t="s">
        <v>69</v>
      </c>
      <c r="C96" s="244"/>
      <c r="D96" s="245"/>
      <c r="E96" s="245">
        <f>E60/E24</f>
        <v>1.7142857142857142</v>
      </c>
      <c r="F96" s="372">
        <f>F60/F24</f>
        <v>1.6877828054298643</v>
      </c>
      <c r="G96" s="372">
        <f>G60/G24</f>
        <v>1.6666666666666667</v>
      </c>
      <c r="H96" s="372">
        <f t="shared" si="169"/>
        <v>1.4084231145935358</v>
      </c>
      <c r="I96" s="373">
        <f t="shared" si="172"/>
        <v>1.428087986463621</v>
      </c>
      <c r="J96" s="244">
        <f t="shared" si="172"/>
        <v>1.41602634467618</v>
      </c>
      <c r="K96" s="331">
        <f t="shared" si="172"/>
        <v>1.0420629714660545</v>
      </c>
      <c r="M96" s="30">
        <f t="shared" si="160"/>
        <v>-0.26409351394916614</v>
      </c>
    </row>
    <row r="97" spans="1:13" ht="20.1" customHeight="1">
      <c r="A97" s="24"/>
      <c r="B97" t="s">
        <v>85</v>
      </c>
      <c r="C97" s="244"/>
      <c r="D97" s="245"/>
      <c r="E97" s="245"/>
      <c r="F97" s="372"/>
      <c r="G97" s="372"/>
      <c r="H97" s="372"/>
      <c r="I97" s="373"/>
      <c r="J97" s="244"/>
      <c r="K97" s="331">
        <f>K61/K25</f>
        <v>10.810256410256411</v>
      </c>
      <c r="M97" s="30"/>
    </row>
    <row r="98" spans="1:13" ht="20.1" customHeight="1" thickBot="1">
      <c r="A98" s="24"/>
      <c r="B98" t="s">
        <v>71</v>
      </c>
      <c r="C98" s="246">
        <f aca="true" t="shared" si="173" ref="C98:G99">C62/C26</f>
        <v>0.808500633894246</v>
      </c>
      <c r="D98" s="247">
        <f t="shared" si="173"/>
        <v>0.8202695501447509</v>
      </c>
      <c r="E98" s="247">
        <f t="shared" si="173"/>
        <v>0.9951243806862736</v>
      </c>
      <c r="F98" s="372">
        <f t="shared" si="173"/>
        <v>1.0089309407324405</v>
      </c>
      <c r="G98" s="372">
        <f t="shared" si="173"/>
        <v>0.9293099398625857</v>
      </c>
      <c r="H98" s="372"/>
      <c r="I98" s="373"/>
      <c r="J98" s="244">
        <f>J62/J26</f>
        <v>0.9655516742183716</v>
      </c>
      <c r="K98" s="331">
        <f>K62/K26</f>
        <v>1.0053395289807305</v>
      </c>
      <c r="M98" s="34">
        <f t="shared" si="160"/>
        <v>0.04120738001367743</v>
      </c>
    </row>
    <row r="99" spans="1:13" ht="20.1" customHeight="1" thickBot="1">
      <c r="A99" s="74" t="s">
        <v>21</v>
      </c>
      <c r="B99" s="100"/>
      <c r="C99" s="377">
        <f t="shared" si="173"/>
        <v>2.208598008434019</v>
      </c>
      <c r="D99" s="115">
        <f t="shared" si="173"/>
        <v>2.269212276729142</v>
      </c>
      <c r="E99" s="115">
        <f t="shared" si="173"/>
        <v>2.3654983434630283</v>
      </c>
      <c r="F99" s="115">
        <f t="shared" si="173"/>
        <v>2.39736103434146</v>
      </c>
      <c r="G99" s="115">
        <f t="shared" si="173"/>
        <v>2.001845579938048</v>
      </c>
      <c r="H99" s="115">
        <f>H63/H27</f>
        <v>1.9520967424775821</v>
      </c>
      <c r="I99" s="378">
        <f>I63/I27</f>
        <v>2.530062558046745</v>
      </c>
      <c r="J99" s="114">
        <f>J63/J27</f>
        <v>2.522896895619299</v>
      </c>
      <c r="K99" s="380">
        <f>K63/K27</f>
        <v>2.6357742210152884</v>
      </c>
      <c r="M99" s="129">
        <f t="shared" si="160"/>
        <v>0.04474115672027145</v>
      </c>
    </row>
    <row r="100" spans="1:13" ht="20.1" customHeight="1">
      <c r="A100" s="24"/>
      <c r="B100" t="s">
        <v>65</v>
      </c>
      <c r="C100" s="244">
        <f aca="true" t="shared" si="174" ref="C100:K100">C43/C7</f>
        <v>4.360726746176381</v>
      </c>
      <c r="D100" s="244">
        <f t="shared" si="174"/>
        <v>4.368866048556847</v>
      </c>
      <c r="E100" s="244">
        <f t="shared" si="174"/>
        <v>4.255396354662187</v>
      </c>
      <c r="F100" s="244">
        <f t="shared" si="174"/>
        <v>4.279646097202312</v>
      </c>
      <c r="G100" s="244">
        <f t="shared" si="174"/>
        <v>4.271593744896345</v>
      </c>
      <c r="H100" s="244">
        <f t="shared" si="174"/>
        <v>4.326134287098406</v>
      </c>
      <c r="I100" s="244">
        <f t="shared" si="174"/>
        <v>4.591892581695523</v>
      </c>
      <c r="J100" s="244">
        <f t="shared" si="174"/>
        <v>4.605846970713206</v>
      </c>
      <c r="K100" s="400">
        <f t="shared" si="174"/>
        <v>4.592177611313261</v>
      </c>
      <c r="M100" s="242">
        <f t="shared" si="160"/>
        <v>-0.002967827521596715</v>
      </c>
    </row>
    <row r="101" spans="1:13" ht="20.1" customHeight="1">
      <c r="A101" s="24"/>
      <c r="B101" t="s">
        <v>66</v>
      </c>
      <c r="C101" s="244">
        <f aca="true" t="shared" si="175" ref="C101:K101">C44/C8</f>
        <v>4.052202889567202</v>
      </c>
      <c r="D101" s="244">
        <f t="shared" si="175"/>
        <v>4.031961643725563</v>
      </c>
      <c r="E101" s="244">
        <f t="shared" si="175"/>
        <v>3.973025809812435</v>
      </c>
      <c r="F101" s="244">
        <f t="shared" si="175"/>
        <v>4.010176148614069</v>
      </c>
      <c r="G101" s="244">
        <f t="shared" si="175"/>
        <v>4.055206788397015</v>
      </c>
      <c r="H101" s="244">
        <f t="shared" si="175"/>
        <v>4.052410874089818</v>
      </c>
      <c r="I101" s="244">
        <f t="shared" si="175"/>
        <v>4.222273627756996</v>
      </c>
      <c r="J101" s="244">
        <f t="shared" si="175"/>
        <v>4.249924423305484</v>
      </c>
      <c r="K101" s="400">
        <f t="shared" si="175"/>
        <v>4.224682928291678</v>
      </c>
      <c r="M101" s="30">
        <f aca="true" t="shared" si="176" ref="M101:M106">(K101-J101)/J101</f>
        <v>-0.005939280914123653</v>
      </c>
    </row>
    <row r="102" spans="1:13" ht="20.1" customHeight="1">
      <c r="A102" s="24"/>
      <c r="B102" t="s">
        <v>73</v>
      </c>
      <c r="C102" s="244">
        <f aca="true" t="shared" si="177" ref="C102:K102">C45/C9</f>
        <v>4.823243758167733</v>
      </c>
      <c r="D102" s="244">
        <f t="shared" si="177"/>
        <v>4.945722926854908</v>
      </c>
      <c r="E102" s="244">
        <f t="shared" si="177"/>
        <v>4.633739143174551</v>
      </c>
      <c r="F102" s="244">
        <f t="shared" si="177"/>
        <v>4.464306506416057</v>
      </c>
      <c r="G102" s="244">
        <f t="shared" si="177"/>
        <v>4.103006615816259</v>
      </c>
      <c r="H102" s="244">
        <f t="shared" si="177"/>
        <v>4.169163146269249</v>
      </c>
      <c r="I102" s="244">
        <f t="shared" si="177"/>
        <v>4.580199767927437</v>
      </c>
      <c r="J102" s="244">
        <f t="shared" si="177"/>
        <v>4.565898914595219</v>
      </c>
      <c r="K102" s="400">
        <f t="shared" si="177"/>
        <v>4.682669938658215</v>
      </c>
      <c r="M102" s="30">
        <f t="shared" si="176"/>
        <v>0.025574596864098142</v>
      </c>
    </row>
    <row r="103" spans="1:13" ht="20.1" customHeight="1">
      <c r="A103" s="24"/>
      <c r="B103" t="s">
        <v>67</v>
      </c>
      <c r="C103" s="244">
        <f aca="true" t="shared" si="178" ref="C103:K103">C46/C10</f>
        <v>1.200047056055526</v>
      </c>
      <c r="D103" s="244">
        <f t="shared" si="178"/>
        <v>1.7223988223497535</v>
      </c>
      <c r="E103" s="244">
        <f t="shared" si="178"/>
        <v>1.7286945464820571</v>
      </c>
      <c r="F103" s="244">
        <f t="shared" si="178"/>
        <v>1.3900773782430587</v>
      </c>
      <c r="G103" s="244">
        <f t="shared" si="178"/>
        <v>1.3648760440850747</v>
      </c>
      <c r="H103" s="244">
        <f t="shared" si="178"/>
        <v>1.357301622582796</v>
      </c>
      <c r="I103" s="244">
        <f t="shared" si="178"/>
        <v>1.5740227960589863</v>
      </c>
      <c r="J103" s="244">
        <f t="shared" si="178"/>
        <v>1.479663283769963</v>
      </c>
      <c r="K103" s="400">
        <f t="shared" si="178"/>
        <v>1.9310756632261366</v>
      </c>
      <c r="M103" s="30">
        <f t="shared" si="176"/>
        <v>0.30507777303633676</v>
      </c>
    </row>
    <row r="104" spans="1:13" ht="20.1" customHeight="1">
      <c r="A104" s="24"/>
      <c r="B104" t="s">
        <v>68</v>
      </c>
      <c r="C104" s="244">
        <f aca="true" t="shared" si="179" ref="C104:K104">C47/C11</f>
        <v>5.6827841073678815</v>
      </c>
      <c r="D104" s="244">
        <f t="shared" si="179"/>
        <v>5.58183944295768</v>
      </c>
      <c r="E104" s="244">
        <f t="shared" si="179"/>
        <v>5.365901651515095</v>
      </c>
      <c r="F104" s="244">
        <f t="shared" si="179"/>
        <v>5.538807451377805</v>
      </c>
      <c r="G104" s="244">
        <f t="shared" si="179"/>
        <v>5.58276189897347</v>
      </c>
      <c r="H104" s="244">
        <f t="shared" si="179"/>
        <v>5.976991168893447</v>
      </c>
      <c r="I104" s="244">
        <f t="shared" si="179"/>
        <v>6.392537872704887</v>
      </c>
      <c r="J104" s="244">
        <f t="shared" si="179"/>
        <v>6.411266742996971</v>
      </c>
      <c r="K104" s="400">
        <f t="shared" si="179"/>
        <v>6.766049114722736</v>
      </c>
      <c r="M104" s="30">
        <f t="shared" si="176"/>
        <v>0.05533732816736941</v>
      </c>
    </row>
    <row r="105" spans="1:13" ht="20.1" customHeight="1">
      <c r="A105" s="24"/>
      <c r="B105" t="s">
        <v>84</v>
      </c>
      <c r="C105" s="244">
        <f aca="true" t="shared" si="180" ref="C105:K105">C48/C12</f>
        <v>3.7635299791587644</v>
      </c>
      <c r="D105" s="244">
        <f t="shared" si="180"/>
        <v>3.702838322092328</v>
      </c>
      <c r="E105" s="244">
        <f t="shared" si="180"/>
        <v>4.241242753790913</v>
      </c>
      <c r="F105" s="244">
        <f t="shared" si="180"/>
        <v>4.591866349625568</v>
      </c>
      <c r="G105" s="244">
        <f t="shared" si="180"/>
        <v>4.376228177105522</v>
      </c>
      <c r="H105" s="244">
        <f t="shared" si="180"/>
        <v>4.138323555696422</v>
      </c>
      <c r="I105" s="244">
        <f t="shared" si="180"/>
        <v>4.90897943130676</v>
      </c>
      <c r="J105" s="244">
        <f t="shared" si="180"/>
        <v>4.8835751457104495</v>
      </c>
      <c r="K105" s="400">
        <f t="shared" si="180"/>
        <v>3.851656525566166</v>
      </c>
      <c r="M105" s="30">
        <f t="shared" si="176"/>
        <v>-0.21130392987823327</v>
      </c>
    </row>
    <row r="106" spans="1:13" ht="20.1" customHeight="1">
      <c r="A106" s="24"/>
      <c r="B106" t="s">
        <v>69</v>
      </c>
      <c r="C106" s="244"/>
      <c r="D106" s="244"/>
      <c r="E106" s="244"/>
      <c r="F106" s="244"/>
      <c r="G106" s="244"/>
      <c r="H106" s="244">
        <f aca="true" t="shared" si="181" ref="H106:K106">H49/H13</f>
        <v>5.883875739644971</v>
      </c>
      <c r="I106" s="244">
        <f t="shared" si="181"/>
        <v>7.6926863572433195</v>
      </c>
      <c r="J106" s="244">
        <f t="shared" si="181"/>
        <v>7.365154639175258</v>
      </c>
      <c r="K106" s="400">
        <f t="shared" si="181"/>
        <v>8.014604810996564</v>
      </c>
      <c r="M106" s="30">
        <f t="shared" si="176"/>
        <v>0.08817875572725668</v>
      </c>
    </row>
    <row r="107" spans="1:13" ht="20.1" customHeight="1">
      <c r="A107" s="24"/>
      <c r="B107" t="s">
        <v>85</v>
      </c>
      <c r="C107" s="244"/>
      <c r="D107" s="244"/>
      <c r="E107" s="244"/>
      <c r="F107" s="244">
        <f aca="true" t="shared" si="182" ref="F107:G107">F50/F14</f>
        <v>3.6082474226804124</v>
      </c>
      <c r="G107" s="244">
        <f t="shared" si="182"/>
        <v>3.610800744878957</v>
      </c>
      <c r="H107" s="244"/>
      <c r="I107" s="244"/>
      <c r="J107" s="244"/>
      <c r="K107" s="400"/>
      <c r="M107" s="30"/>
    </row>
    <row r="108" spans="1:13" ht="20.1" customHeight="1" thickBot="1">
      <c r="A108" s="31"/>
      <c r="B108" s="25" t="s">
        <v>71</v>
      </c>
      <c r="C108" s="246"/>
      <c r="D108" s="246"/>
      <c r="E108" s="246"/>
      <c r="F108" s="246"/>
      <c r="G108" s="246"/>
      <c r="H108" s="246"/>
      <c r="I108" s="246"/>
      <c r="J108" s="246"/>
      <c r="K108" s="401"/>
      <c r="M108" s="34"/>
    </row>
    <row r="109" ht="20.1" customHeight="1"/>
    <row r="110" ht="15.75">
      <c r="A110" s="99" t="s">
        <v>39</v>
      </c>
    </row>
  </sheetData>
  <mergeCells count="46">
    <mergeCell ref="A77:B78"/>
    <mergeCell ref="C77:C78"/>
    <mergeCell ref="D77:D78"/>
    <mergeCell ref="E77:E78"/>
    <mergeCell ref="I77:I78"/>
    <mergeCell ref="H77:H78"/>
    <mergeCell ref="F77:F78"/>
    <mergeCell ref="W41:X41"/>
    <mergeCell ref="A41:B42"/>
    <mergeCell ref="C41:C42"/>
    <mergeCell ref="D41:D42"/>
    <mergeCell ref="E41:E42"/>
    <mergeCell ref="I41:I42"/>
    <mergeCell ref="J41:K41"/>
    <mergeCell ref="M41:M42"/>
    <mergeCell ref="N41:N42"/>
    <mergeCell ref="O41:O42"/>
    <mergeCell ref="S41:S42"/>
    <mergeCell ref="T41:U41"/>
    <mergeCell ref="H41:H42"/>
    <mergeCell ref="R41:R42"/>
    <mergeCell ref="F41:F42"/>
    <mergeCell ref="P41:P42"/>
    <mergeCell ref="W5:X5"/>
    <mergeCell ref="A5:B6"/>
    <mergeCell ref="C5:C6"/>
    <mergeCell ref="D5:D6"/>
    <mergeCell ref="E5:E6"/>
    <mergeCell ref="I5:I6"/>
    <mergeCell ref="J5:K5"/>
    <mergeCell ref="M5:M6"/>
    <mergeCell ref="N5:N6"/>
    <mergeCell ref="O5:O6"/>
    <mergeCell ref="S5:S6"/>
    <mergeCell ref="T5:U5"/>
    <mergeCell ref="H5:H6"/>
    <mergeCell ref="R5:R6"/>
    <mergeCell ref="P5:P6"/>
    <mergeCell ref="F5:F6"/>
    <mergeCell ref="G5:G6"/>
    <mergeCell ref="Q5:Q6"/>
    <mergeCell ref="G41:G42"/>
    <mergeCell ref="Q41:Q42"/>
    <mergeCell ref="G77:G78"/>
    <mergeCell ref="M77:M78"/>
    <mergeCell ref="J77:K7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L79:M92 M93:M108</xm:sqref>
        </x14:conditionalFormatting>
        <x14:conditionalFormatting xmlns:xm="http://schemas.microsoft.com/office/excel/2006/main">
          <x14:cfRule type="iconSet" priority="107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W7:X36</xm:sqref>
        </x14:conditionalFormatting>
        <x14:conditionalFormatting xmlns:xm="http://schemas.microsoft.com/office/excel/2006/main">
          <x14:cfRule type="iconSet" priority="110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W43:X72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"/>
  <sheetViews>
    <sheetView showGridLines="0" showRowColHeaders="0" workbookViewId="0" topLeftCell="A1">
      <selection activeCell="D31" sqref="D31"/>
    </sheetView>
  </sheetViews>
  <sheetFormatPr defaultColWidth="9.140625" defaultRowHeight="15"/>
  <sheetData>
    <row r="2" ht="15.75">
      <c r="A2" s="248" t="s">
        <v>81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51"/>
  <sheetViews>
    <sheetView showGridLines="0" showRowColHeaders="0" zoomScale="80" zoomScaleNormal="80" workbookViewId="0" topLeftCell="A25">
      <selection activeCell="D6" sqref="D6"/>
    </sheetView>
  </sheetViews>
  <sheetFormatPr defaultColWidth="9.140625" defaultRowHeight="15"/>
  <cols>
    <col min="1" max="1" width="3.140625" style="46" customWidth="1"/>
    <col min="2" max="3" width="9.140625" style="46" customWidth="1"/>
    <col min="4" max="4" width="5.57421875" style="46" customWidth="1"/>
    <col min="5" max="7" width="9.140625" style="46" customWidth="1"/>
    <col min="8" max="8" width="12.8515625" style="46" customWidth="1"/>
    <col min="9" max="11" width="9.140625" style="46" customWidth="1"/>
    <col min="12" max="12" width="10.00390625" style="46" customWidth="1"/>
    <col min="13" max="13" width="13.7109375" style="47" customWidth="1"/>
    <col min="14" max="16384" width="9.140625" style="46" customWidth="1"/>
  </cols>
  <sheetData>
    <row r="2" spans="2:13" ht="11.25" customHeight="1">
      <c r="B2" s="430" t="s">
        <v>28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70"/>
    </row>
    <row r="3" spans="2:13" ht="11.25" customHeight="1"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70"/>
    </row>
    <row r="4" spans="2:13" ht="11.25" customHeight="1">
      <c r="B4" s="431" t="s">
        <v>87</v>
      </c>
      <c r="C4" s="431"/>
      <c r="D4" s="432" t="s">
        <v>97</v>
      </c>
      <c r="E4" s="433"/>
      <c r="F4" s="433"/>
      <c r="G4" s="433"/>
      <c r="H4" s="433"/>
      <c r="I4" s="433"/>
      <c r="J4" s="433"/>
      <c r="K4" s="433"/>
      <c r="L4" s="71"/>
      <c r="M4" s="72"/>
    </row>
    <row r="5" spans="2:13" ht="11.25" customHeight="1">
      <c r="B5" s="431"/>
      <c r="C5" s="431"/>
      <c r="D5" s="433"/>
      <c r="E5" s="433"/>
      <c r="F5" s="433"/>
      <c r="G5" s="433"/>
      <c r="H5" s="433"/>
      <c r="I5" s="433"/>
      <c r="J5" s="433"/>
      <c r="K5" s="433"/>
      <c r="L5" s="71"/>
      <c r="M5" s="72"/>
    </row>
    <row r="7" spans="2:13" ht="25.5" customHeight="1">
      <c r="B7" s="427" t="s">
        <v>29</v>
      </c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</row>
    <row r="8" spans="2:13" ht="16.5" customHeight="1">
      <c r="B8" s="434"/>
      <c r="C8" s="435"/>
      <c r="D8" s="435"/>
      <c r="M8" s="48" t="s">
        <v>30</v>
      </c>
    </row>
    <row r="9" spans="2:13" ht="20.1" customHeight="1">
      <c r="B9" s="435"/>
      <c r="C9" s="435"/>
      <c r="D9" s="435"/>
      <c r="E9" s="429" t="s">
        <v>31</v>
      </c>
      <c r="F9" s="429"/>
      <c r="G9" s="436">
        <f>2!V9</f>
        <v>-0.004153020919685022</v>
      </c>
      <c r="H9" s="436"/>
      <c r="I9" s="57" t="s">
        <v>32</v>
      </c>
      <c r="J9" s="58"/>
      <c r="K9" s="138">
        <f>3!V9</f>
        <v>-0.015716573897219727</v>
      </c>
      <c r="L9" s="66">
        <f>3!V9</f>
        <v>-0.015716573897219727</v>
      </c>
      <c r="M9" s="63">
        <f>5!U7</f>
        <v>0.43364615700137965</v>
      </c>
    </row>
    <row r="10" spans="2:13" ht="19.5" customHeight="1">
      <c r="B10" s="435"/>
      <c r="C10" s="435"/>
      <c r="D10" s="435"/>
      <c r="E10" s="429"/>
      <c r="F10" s="429"/>
      <c r="G10" s="436"/>
      <c r="H10" s="436"/>
      <c r="I10" s="57" t="s">
        <v>33</v>
      </c>
      <c r="J10" s="58"/>
      <c r="K10" s="138">
        <f>4!V9</f>
        <v>0.0048862977415572</v>
      </c>
      <c r="L10" s="66">
        <f>4!V9</f>
        <v>0.0048862977415572</v>
      </c>
      <c r="M10" s="63">
        <f>5!U21</f>
        <v>0.5663538429986203</v>
      </c>
    </row>
    <row r="11" spans="2:13" ht="20.1" customHeight="1">
      <c r="B11" s="435"/>
      <c r="C11" s="435"/>
      <c r="D11" s="435"/>
      <c r="E11" s="49"/>
      <c r="F11" s="49"/>
      <c r="G11" s="60"/>
      <c r="H11" s="61"/>
      <c r="L11" s="67"/>
      <c r="M11" s="50"/>
    </row>
    <row r="12" spans="2:13" ht="20.1" customHeight="1">
      <c r="B12" s="435"/>
      <c r="C12" s="435"/>
      <c r="D12" s="435"/>
      <c r="E12" s="429" t="s">
        <v>34</v>
      </c>
      <c r="F12" s="429"/>
      <c r="G12" s="436">
        <f>2!V18</f>
        <v>0.05685112321414375</v>
      </c>
      <c r="H12" s="436"/>
      <c r="I12" s="57" t="s">
        <v>32</v>
      </c>
      <c r="J12" s="58"/>
      <c r="K12" s="138">
        <f>5!W31</f>
        <v>0.06074584752862025</v>
      </c>
      <c r="L12" s="66">
        <f>K12</f>
        <v>0.06074584752862025</v>
      </c>
      <c r="M12" s="63">
        <f>5!U31</f>
        <v>0.6450468575853147</v>
      </c>
    </row>
    <row r="13" spans="2:13" ht="20.1" customHeight="1">
      <c r="B13" s="435"/>
      <c r="C13" s="435"/>
      <c r="D13" s="435"/>
      <c r="E13" s="429"/>
      <c r="F13" s="429"/>
      <c r="G13" s="436"/>
      <c r="H13" s="436"/>
      <c r="I13" s="57" t="s">
        <v>33</v>
      </c>
      <c r="J13" s="58"/>
      <c r="K13" s="138">
        <f>5!W21</f>
        <v>0.0048862977415572</v>
      </c>
      <c r="L13" s="66">
        <f>5!W45</f>
        <v>0.04984607307486555</v>
      </c>
      <c r="M13" s="63">
        <f>5!U45</f>
        <v>0.35495314241468534</v>
      </c>
    </row>
    <row r="14" spans="2:12" ht="20.1" customHeight="1">
      <c r="B14" s="435"/>
      <c r="C14" s="435"/>
      <c r="D14" s="435"/>
      <c r="F14" s="49"/>
      <c r="G14" s="60"/>
      <c r="H14" s="62"/>
      <c r="L14" s="67"/>
    </row>
    <row r="15" spans="2:13" ht="20.1" customHeight="1">
      <c r="B15" s="435"/>
      <c r="C15" s="435"/>
      <c r="D15" s="435"/>
      <c r="E15" s="429" t="s">
        <v>35</v>
      </c>
      <c r="F15" s="429"/>
      <c r="G15" s="436">
        <f>2!L27</f>
        <v>0.061258552182552564</v>
      </c>
      <c r="H15" s="436"/>
      <c r="I15" s="57" t="s">
        <v>32</v>
      </c>
      <c r="J15" s="58"/>
      <c r="K15" s="138">
        <f>5!M55</f>
        <v>0.07768333733769033</v>
      </c>
      <c r="L15" s="66">
        <f>K15</f>
        <v>0.07768333733769033</v>
      </c>
      <c r="M15" s="59"/>
    </row>
    <row r="16" spans="2:13" ht="20.1" customHeight="1">
      <c r="B16" s="435"/>
      <c r="C16" s="435"/>
      <c r="D16" s="435"/>
      <c r="E16" s="429"/>
      <c r="F16" s="429"/>
      <c r="G16" s="436"/>
      <c r="H16" s="436"/>
      <c r="I16" s="57" t="s">
        <v>33</v>
      </c>
      <c r="J16" s="58"/>
      <c r="K16" s="138">
        <f>5!M69</f>
        <v>0.04474115672027145</v>
      </c>
      <c r="L16" s="66">
        <f>K16</f>
        <v>0.04474115672027145</v>
      </c>
      <c r="M16" s="59"/>
    </row>
    <row r="17" spans="2:4" ht="11.25" customHeight="1">
      <c r="B17" s="435"/>
      <c r="C17" s="435"/>
      <c r="D17" s="435"/>
    </row>
    <row r="18" ht="11.25" customHeight="1"/>
    <row r="19" spans="2:13" ht="11.25" customHeight="1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ht="11.25" customHeight="1"/>
    <row r="21" ht="11.25" customHeight="1"/>
    <row r="22" spans="2:13" ht="25.5" customHeight="1">
      <c r="B22" s="427" t="s">
        <v>36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</row>
    <row r="23" spans="2:13" ht="15">
      <c r="B23" s="438"/>
      <c r="C23" s="438"/>
      <c r="D23" s="438"/>
      <c r="M23" s="48" t="s">
        <v>30</v>
      </c>
    </row>
    <row r="24" spans="2:13" ht="20.1" customHeight="1">
      <c r="B24" s="438"/>
      <c r="C24" s="438"/>
      <c r="D24" s="438"/>
      <c r="E24" s="429" t="s">
        <v>31</v>
      </c>
      <c r="F24" s="429"/>
      <c r="G24" s="436">
        <f>6!W24</f>
        <v>-0.03526649668583694</v>
      </c>
      <c r="H24" s="436"/>
      <c r="I24" s="57" t="s">
        <v>32</v>
      </c>
      <c r="J24" s="58"/>
      <c r="K24" s="138">
        <f>6!W7</f>
        <v>-0.03794837442150851</v>
      </c>
      <c r="L24" s="66">
        <f>K24</f>
        <v>-0.03794837442150851</v>
      </c>
      <c r="M24" s="63">
        <f>6!S7</f>
        <v>0.48427688858408957</v>
      </c>
    </row>
    <row r="25" spans="2:13" ht="20.1" customHeight="1">
      <c r="B25" s="438"/>
      <c r="C25" s="438"/>
      <c r="D25" s="438"/>
      <c r="E25" s="429"/>
      <c r="F25" s="429"/>
      <c r="G25" s="436"/>
      <c r="H25" s="436"/>
      <c r="I25" s="57" t="s">
        <v>33</v>
      </c>
      <c r="J25" s="58"/>
      <c r="K25" s="138">
        <f>6!W21</f>
        <v>-0.032839135677430825</v>
      </c>
      <c r="L25" s="66">
        <f>K25</f>
        <v>-0.032839135677430825</v>
      </c>
      <c r="M25" s="63">
        <f>6!S21</f>
        <v>0.5157231114159104</v>
      </c>
    </row>
    <row r="26" spans="2:13" ht="20.1" customHeight="1">
      <c r="B26" s="438"/>
      <c r="C26" s="438"/>
      <c r="D26" s="438"/>
      <c r="E26" s="49"/>
      <c r="F26" s="49"/>
      <c r="G26" s="49"/>
      <c r="I26" s="53"/>
      <c r="L26" s="67"/>
      <c r="M26" s="65"/>
    </row>
    <row r="27" spans="2:13" ht="20.1" customHeight="1">
      <c r="B27" s="438"/>
      <c r="C27" s="438"/>
      <c r="D27" s="438"/>
      <c r="E27" s="429" t="s">
        <v>34</v>
      </c>
      <c r="F27" s="429"/>
      <c r="G27" s="436">
        <f>6!W48</f>
        <v>0.008469287899261345</v>
      </c>
      <c r="H27" s="436"/>
      <c r="I27" s="57" t="s">
        <v>32</v>
      </c>
      <c r="J27" s="58"/>
      <c r="K27" s="138">
        <f>6!W31</f>
        <v>0.007751239843764272</v>
      </c>
      <c r="L27" s="66">
        <f>K27</f>
        <v>0.007751239843764272</v>
      </c>
      <c r="M27" s="63">
        <f>6!S31</f>
        <v>0.7325440020779609</v>
      </c>
    </row>
    <row r="28" spans="2:13" ht="20.1" customHeight="1">
      <c r="B28" s="438"/>
      <c r="C28" s="438"/>
      <c r="D28" s="438"/>
      <c r="E28" s="429"/>
      <c r="F28" s="429"/>
      <c r="G28" s="436"/>
      <c r="H28" s="436"/>
      <c r="I28" s="57" t="s">
        <v>33</v>
      </c>
      <c r="J28" s="58"/>
      <c r="K28" s="138">
        <f>6!W45</f>
        <v>0.010312534743419411</v>
      </c>
      <c r="L28" s="66">
        <f>K28</f>
        <v>0.010312534743419411</v>
      </c>
      <c r="M28" s="63">
        <f>6!S45</f>
        <v>0.2674559979220391</v>
      </c>
    </row>
    <row r="29" spans="2:12" ht="20.1" customHeight="1">
      <c r="B29" s="438"/>
      <c r="C29" s="438"/>
      <c r="D29" s="438"/>
      <c r="F29" s="49"/>
      <c r="G29" s="54"/>
      <c r="H29" s="55"/>
      <c r="I29" s="53"/>
      <c r="L29" s="68"/>
    </row>
    <row r="30" spans="2:13" ht="20.1" customHeight="1">
      <c r="B30" s="438"/>
      <c r="C30" s="438"/>
      <c r="D30" s="438"/>
      <c r="E30" s="437" t="s">
        <v>35</v>
      </c>
      <c r="F30" s="437"/>
      <c r="G30" s="436">
        <f>6!M72</f>
        <v>0.04533457626883698</v>
      </c>
      <c r="H30" s="436"/>
      <c r="I30" s="57" t="s">
        <v>32</v>
      </c>
      <c r="J30" s="58"/>
      <c r="K30" s="138">
        <f>6!M55</f>
        <v>0.047502247332925726</v>
      </c>
      <c r="L30" s="66">
        <f>K30</f>
        <v>0.047502247332925726</v>
      </c>
      <c r="M30" s="59"/>
    </row>
    <row r="31" spans="2:13" ht="20.1" customHeight="1">
      <c r="B31" s="438"/>
      <c r="C31" s="438"/>
      <c r="D31" s="438"/>
      <c r="E31" s="437"/>
      <c r="F31" s="437"/>
      <c r="G31" s="436"/>
      <c r="H31" s="436"/>
      <c r="I31" s="57" t="s">
        <v>33</v>
      </c>
      <c r="J31" s="58"/>
      <c r="K31" s="138">
        <f>6!M69</f>
        <v>0.044616849184726984</v>
      </c>
      <c r="L31" s="66">
        <f>K31</f>
        <v>0.044616849184726984</v>
      </c>
      <c r="M31" s="59"/>
    </row>
    <row r="32" spans="2:4" ht="15.75" customHeight="1">
      <c r="B32" s="438"/>
      <c r="C32" s="438"/>
      <c r="D32" s="438"/>
    </row>
    <row r="33" ht="12" customHeight="1"/>
    <row r="34" spans="2:13" ht="12" customHeight="1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</row>
    <row r="35" ht="12" customHeight="1"/>
    <row r="36" ht="12" customHeight="1"/>
    <row r="37" spans="2:13" ht="25.5" customHeight="1">
      <c r="B37" s="427" t="s">
        <v>37</v>
      </c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</row>
    <row r="38" spans="2:13" ht="15">
      <c r="B38" s="438"/>
      <c r="C38" s="438"/>
      <c r="D38" s="438"/>
      <c r="L38" s="69"/>
      <c r="M38" s="48" t="s">
        <v>30</v>
      </c>
    </row>
    <row r="39" spans="2:13" ht="20.1" customHeight="1">
      <c r="B39" s="438"/>
      <c r="C39" s="438"/>
      <c r="D39" s="438"/>
      <c r="E39" s="429" t="s">
        <v>31</v>
      </c>
      <c r="F39" s="429"/>
      <c r="G39" s="436">
        <f>7!W24</f>
        <v>0.06792206771305984</v>
      </c>
      <c r="H39" s="436"/>
      <c r="I39" s="57" t="s">
        <v>32</v>
      </c>
      <c r="J39" s="58"/>
      <c r="K39" s="138">
        <f>7!W7</f>
        <v>0.05329712316485638</v>
      </c>
      <c r="L39" s="66">
        <f>K39</f>
        <v>0.05329712316485638</v>
      </c>
      <c r="M39" s="63">
        <f>7!S7</f>
        <v>0.3542972504743688</v>
      </c>
    </row>
    <row r="40" spans="2:13" ht="20.1" customHeight="1">
      <c r="B40" s="438"/>
      <c r="C40" s="438"/>
      <c r="D40" s="438"/>
      <c r="E40" s="429"/>
      <c r="F40" s="429"/>
      <c r="G40" s="436"/>
      <c r="H40" s="436"/>
      <c r="I40" s="57" t="s">
        <v>33</v>
      </c>
      <c r="J40" s="58"/>
      <c r="K40" s="138">
        <f>7!W21</f>
        <v>0.07595497934550767</v>
      </c>
      <c r="L40" s="66">
        <f>K40</f>
        <v>0.07595497934550767</v>
      </c>
      <c r="M40" s="63">
        <f>7!S21</f>
        <v>0.6457027495256312</v>
      </c>
    </row>
    <row r="41" spans="2:13" ht="20.1" customHeight="1">
      <c r="B41" s="438"/>
      <c r="C41" s="438"/>
      <c r="D41" s="438"/>
      <c r="E41" s="49"/>
      <c r="F41" s="49"/>
      <c r="G41" s="54"/>
      <c r="H41" s="56"/>
      <c r="I41" s="53"/>
      <c r="J41" s="53"/>
      <c r="L41" s="139"/>
      <c r="M41" s="65"/>
    </row>
    <row r="42" spans="2:13" ht="20.1" customHeight="1">
      <c r="B42" s="438"/>
      <c r="C42" s="438"/>
      <c r="D42" s="438"/>
      <c r="E42" s="429" t="s">
        <v>34</v>
      </c>
      <c r="F42" s="429"/>
      <c r="G42" s="436">
        <f>7!W48</f>
        <v>0.09936195526253211</v>
      </c>
      <c r="H42" s="436"/>
      <c r="I42" s="57" t="s">
        <v>32</v>
      </c>
      <c r="J42" s="57"/>
      <c r="K42" s="138">
        <f>7!W31</f>
        <v>0.11901949772309565</v>
      </c>
      <c r="L42" s="66">
        <f>K42</f>
        <v>0.11901949772309565</v>
      </c>
      <c r="M42" s="63">
        <f>7!S31</f>
        <v>0.5760276495468968</v>
      </c>
    </row>
    <row r="43" spans="2:13" ht="20.1" customHeight="1">
      <c r="B43" s="438"/>
      <c r="C43" s="438"/>
      <c r="D43" s="438"/>
      <c r="E43" s="429"/>
      <c r="F43" s="429"/>
      <c r="G43" s="436"/>
      <c r="H43" s="436"/>
      <c r="I43" s="57" t="s">
        <v>33</v>
      </c>
      <c r="J43" s="57"/>
      <c r="K43" s="138">
        <f>7!W45</f>
        <v>0.07276173054580704</v>
      </c>
      <c r="L43" s="66">
        <f>K43</f>
        <v>0.07276173054580704</v>
      </c>
      <c r="M43" s="63">
        <f>7!S45</f>
        <v>0.4239723504531032</v>
      </c>
    </row>
    <row r="44" spans="2:12" ht="20.1" customHeight="1">
      <c r="B44" s="438"/>
      <c r="C44" s="438"/>
      <c r="D44" s="438"/>
      <c r="F44" s="49"/>
      <c r="G44" s="54"/>
      <c r="H44" s="55"/>
      <c r="I44" s="53"/>
      <c r="J44" s="53"/>
      <c r="L44" s="139"/>
    </row>
    <row r="45" spans="2:13" ht="20.1" customHeight="1">
      <c r="B45" s="438"/>
      <c r="C45" s="438"/>
      <c r="D45" s="438"/>
      <c r="E45" s="437" t="s">
        <v>35</v>
      </c>
      <c r="F45" s="437"/>
      <c r="G45" s="436">
        <f>7!M72</f>
        <v>0.02944024522014085</v>
      </c>
      <c r="H45" s="436"/>
      <c r="I45" s="57" t="s">
        <v>32</v>
      </c>
      <c r="J45" s="57"/>
      <c r="K45" s="138">
        <f>7!M55</f>
        <v>0.06239680438959367</v>
      </c>
      <c r="L45" s="66">
        <f>K45</f>
        <v>0.06239680438959367</v>
      </c>
      <c r="M45" s="59"/>
    </row>
    <row r="46" spans="2:13" ht="20.1" customHeight="1">
      <c r="B46" s="438"/>
      <c r="C46" s="438"/>
      <c r="D46" s="438"/>
      <c r="E46" s="437"/>
      <c r="F46" s="437"/>
      <c r="G46" s="436"/>
      <c r="H46" s="436"/>
      <c r="I46" s="57" t="s">
        <v>33</v>
      </c>
      <c r="J46" s="57"/>
      <c r="K46" s="138">
        <f>7!M69</f>
        <v>-0.002967827521596715</v>
      </c>
      <c r="L46" s="66">
        <f>K46</f>
        <v>-0.002967827521596715</v>
      </c>
      <c r="M46" s="59"/>
    </row>
    <row r="47" spans="2:6" ht="15.75" customHeight="1">
      <c r="B47" s="438"/>
      <c r="C47" s="438"/>
      <c r="D47" s="438"/>
      <c r="E47" s="55"/>
      <c r="F47" s="55"/>
    </row>
    <row r="48" spans="2:6" ht="12" customHeight="1">
      <c r="B48" s="309"/>
      <c r="C48" s="309"/>
      <c r="D48" s="309"/>
      <c r="E48" s="55"/>
      <c r="F48" s="55"/>
    </row>
    <row r="49" spans="2:13" ht="12" customHeight="1">
      <c r="B49" s="310"/>
      <c r="C49" s="310"/>
      <c r="D49" s="310"/>
      <c r="E49" s="311"/>
      <c r="F49" s="311"/>
      <c r="G49" s="312"/>
      <c r="H49" s="312"/>
      <c r="I49" s="312"/>
      <c r="J49" s="312"/>
      <c r="K49" s="312"/>
      <c r="L49" s="312"/>
      <c r="M49" s="313"/>
    </row>
    <row r="51" ht="15">
      <c r="B51" s="87" t="s">
        <v>39</v>
      </c>
    </row>
  </sheetData>
  <mergeCells count="27"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</mergeCells>
  <conditionalFormatting sqref="L9:L10">
    <cfRule type="cellIs" priority="3" dxfId="6" operator="lessThan">
      <formula>0</formula>
    </cfRule>
  </conditionalFormatting>
  <conditionalFormatting sqref="L12:L13">
    <cfRule type="cellIs" priority="5" dxfId="6" operator="lessThan">
      <formula>0</formula>
    </cfRule>
  </conditionalFormatting>
  <conditionalFormatting sqref="L15:L16">
    <cfRule type="cellIs" priority="7" dxfId="6" operator="lessThan">
      <formula>0</formula>
    </cfRule>
  </conditionalFormatting>
  <conditionalFormatting sqref="L24">
    <cfRule type="cellIs" priority="15" dxfId="6" operator="lessThan">
      <formula>0</formula>
    </cfRule>
  </conditionalFormatting>
  <conditionalFormatting sqref="L25">
    <cfRule type="cellIs" priority="94" dxfId="0" operator="lessThan">
      <formula>0</formula>
    </cfRule>
  </conditionalFormatting>
  <conditionalFormatting sqref="L30:L31">
    <cfRule type="cellIs" priority="55" dxfId="0" operator="lessThan">
      <formula>0</formula>
    </cfRule>
  </conditionalFormatting>
  <conditionalFormatting sqref="L39:L46">
    <cfRule type="cellIs" priority="1" dxfId="6" operator="lessThan">
      <formula>0</formula>
    </cfRule>
  </conditionalFormatting>
  <conditionalFormatting sqref="L27:M28">
    <cfRule type="cellIs" priority="75" dxfId="0" operator="lessThan">
      <formula>0</formula>
    </cfRule>
  </conditionalFormatting>
  <conditionalFormatting sqref="M9:M10">
    <cfRule type="cellIs" priority="98" dxfId="0" operator="lessThan">
      <formula>0</formula>
    </cfRule>
  </conditionalFormatting>
  <conditionalFormatting sqref="M12:M13">
    <cfRule type="cellIs" priority="96" dxfId="0" operator="lessThan">
      <formula>0</formula>
    </cfRule>
  </conditionalFormatting>
  <conditionalFormatting sqref="M24:M25">
    <cfRule type="cellIs" priority="77" dxfId="0" operator="lessThan">
      <formula>0</formula>
    </cfRule>
  </conditionalFormatting>
  <conditionalFormatting sqref="M39:M40">
    <cfRule type="cellIs" priority="10" dxfId="0" operator="lessThan">
      <formula>0</formula>
    </cfRule>
  </conditionalFormatting>
  <conditionalFormatting sqref="M42:M43">
    <cfRule type="cellIs" priority="71" dxfId="0" operator="lessThan">
      <formula>0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75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G9</xm:sqref>
        </x14:conditionalFormatting>
        <x14:conditionalFormatting xmlns:xm="http://schemas.microsoft.com/office/excel/2006/main">
          <x14:cfRule type="iconSet" priority="3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G12</xm:sqref>
        </x14:conditionalFormatting>
        <x14:conditionalFormatting xmlns:xm="http://schemas.microsoft.com/office/excel/2006/main">
          <x14:cfRule type="iconSet" priority="3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G15</xm:sqref>
        </x14:conditionalFormatting>
        <x14:conditionalFormatting xmlns:xm="http://schemas.microsoft.com/office/excel/2006/main">
          <x14:cfRule type="iconSet" priority="3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G24</xm:sqref>
        </x14:conditionalFormatting>
        <x14:conditionalFormatting xmlns:xm="http://schemas.microsoft.com/office/excel/2006/main">
          <x14:cfRule type="iconSet" priority="30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G27</xm:sqref>
        </x14:conditionalFormatting>
        <x14:conditionalFormatting xmlns:xm="http://schemas.microsoft.com/office/excel/2006/main">
          <x14:cfRule type="iconSet" priority="29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G30</xm:sqref>
        </x14:conditionalFormatting>
        <x14:conditionalFormatting xmlns:xm="http://schemas.microsoft.com/office/excel/2006/main">
          <x14:cfRule type="iconSet" priority="9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G39</xm:sqref>
        </x14:conditionalFormatting>
        <x14:conditionalFormatting xmlns:xm="http://schemas.microsoft.com/office/excel/2006/main">
          <x14:cfRule type="iconSet" priority="2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G42</xm:sqref>
        </x14:conditionalFormatting>
        <x14:conditionalFormatting xmlns:xm="http://schemas.microsoft.com/office/excel/2006/main">
          <x14:cfRule type="iconSet" priority="2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G45</xm:sqref>
        </x14:conditionalFormatting>
        <x14:conditionalFormatting xmlns:xm="http://schemas.microsoft.com/office/excel/2006/main">
          <x14:cfRule type="iconSet" priority="35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K9</xm:sqref>
        </x14:conditionalFormatting>
        <x14:conditionalFormatting xmlns:xm="http://schemas.microsoft.com/office/excel/2006/main">
          <x14:cfRule type="iconSet" priority="34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K10</xm:sqref>
        </x14:conditionalFormatting>
        <x14:conditionalFormatting xmlns:xm="http://schemas.microsoft.com/office/excel/2006/main">
          <x14:cfRule type="iconSet" priority="28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K12:K13</xm:sqref>
        </x14:conditionalFormatting>
        <x14:conditionalFormatting xmlns:xm="http://schemas.microsoft.com/office/excel/2006/main">
          <x14:cfRule type="iconSet" priority="27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K15:K16</xm:sqref>
        </x14:conditionalFormatting>
        <x14:conditionalFormatting xmlns:xm="http://schemas.microsoft.com/office/excel/2006/main">
          <x14:cfRule type="iconSet" priority="26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K24:K25</xm:sqref>
        </x14:conditionalFormatting>
        <x14:conditionalFormatting xmlns:xm="http://schemas.microsoft.com/office/excel/2006/main">
          <x14:cfRule type="iconSet" priority="25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K27:K28</xm:sqref>
        </x14:conditionalFormatting>
        <x14:conditionalFormatting xmlns:xm="http://schemas.microsoft.com/office/excel/2006/main">
          <x14:cfRule type="iconSet" priority="24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K30:K31</xm:sqref>
        </x14:conditionalFormatting>
        <x14:conditionalFormatting xmlns:xm="http://schemas.microsoft.com/office/excel/2006/main">
          <x14:cfRule type="iconSet" priority="8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K39:K40</xm:sqref>
        </x14:conditionalFormatting>
        <x14:conditionalFormatting xmlns:xm="http://schemas.microsoft.com/office/excel/2006/main">
          <x14:cfRule type="iconSet" priority="19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K42:K43</xm:sqref>
        </x14:conditionalFormatting>
        <x14:conditionalFormatting xmlns:xm="http://schemas.microsoft.com/office/excel/2006/main">
          <x14:cfRule type="iconSet" priority="18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K45:K46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741A-A8F4-4D79-AD3D-E0880A64C11C}">
  <sheetPr>
    <pageSetUpPr fitToPage="1"/>
  </sheetPr>
  <dimension ref="A1:W29"/>
  <sheetViews>
    <sheetView showGridLines="0" workbookViewId="0" topLeftCell="D8">
      <selection activeCell="J21" sqref="J21"/>
    </sheetView>
  </sheetViews>
  <sheetFormatPr defaultColWidth="9.140625" defaultRowHeight="15"/>
  <cols>
    <col min="1" max="1" width="25.140625" style="263" bestFit="1" customWidth="1"/>
    <col min="2" max="4" width="11.7109375" style="263" customWidth="1"/>
    <col min="5" max="6" width="12.7109375" style="263" customWidth="1"/>
    <col min="7" max="7" width="12.7109375" style="263" bestFit="1" customWidth="1"/>
    <col min="8" max="8" width="12.8515625" style="263" customWidth="1"/>
    <col min="9" max="10" width="12.7109375" style="263" customWidth="1"/>
    <col min="11" max="11" width="2.57421875" style="263" customWidth="1"/>
    <col min="12" max="20" width="10.7109375" style="263" customWidth="1"/>
    <col min="21" max="21" width="2.57421875" style="263" customWidth="1"/>
    <col min="22" max="23" width="10.57421875" style="263" customWidth="1"/>
    <col min="24" max="24" width="2.140625" style="263" customWidth="1"/>
    <col min="25" max="27" width="11.7109375" style="263" customWidth="1"/>
    <col min="28" max="32" width="9.140625" style="263" customWidth="1"/>
    <col min="33" max="33" width="2.140625" style="263" customWidth="1"/>
    <col min="34" max="36" width="9.140625" style="263" customWidth="1"/>
    <col min="37" max="37" width="11.421875" style="263" customWidth="1"/>
    <col min="38" max="16384" width="9.140625" style="263" customWidth="1"/>
  </cols>
  <sheetData>
    <row r="1" ht="15">
      <c r="A1" s="279" t="s">
        <v>40</v>
      </c>
    </row>
    <row r="2" ht="15">
      <c r="A2" s="279"/>
    </row>
    <row r="3" spans="1:22" ht="15">
      <c r="A3" s="279" t="s">
        <v>22</v>
      </c>
      <c r="L3" s="279" t="s">
        <v>24</v>
      </c>
      <c r="V3" s="279" t="s">
        <v>94</v>
      </c>
    </row>
    <row r="4" spans="18:20" ht="15.75" thickBot="1">
      <c r="R4" s="308"/>
      <c r="S4" s="307"/>
      <c r="T4" s="307"/>
    </row>
    <row r="5" spans="1:23" ht="20.25" customHeight="1">
      <c r="A5" s="451" t="s">
        <v>44</v>
      </c>
      <c r="B5" s="453">
        <v>2016</v>
      </c>
      <c r="C5" s="439">
        <v>2017</v>
      </c>
      <c r="D5" s="447">
        <v>2018</v>
      </c>
      <c r="E5" s="447">
        <v>2019</v>
      </c>
      <c r="F5" s="447">
        <v>2020</v>
      </c>
      <c r="G5" s="439">
        <v>2021</v>
      </c>
      <c r="H5" s="457">
        <v>2022</v>
      </c>
      <c r="I5" s="443" t="s">
        <v>95</v>
      </c>
      <c r="J5" s="444"/>
      <c r="L5" s="455">
        <v>2016</v>
      </c>
      <c r="M5" s="439">
        <v>2017</v>
      </c>
      <c r="N5" s="439">
        <v>2018</v>
      </c>
      <c r="O5" s="439">
        <v>2019</v>
      </c>
      <c r="P5" s="439">
        <v>2020</v>
      </c>
      <c r="Q5" s="439">
        <v>2021</v>
      </c>
      <c r="R5" s="441">
        <v>2022</v>
      </c>
      <c r="S5" s="445" t="str">
        <f>I5</f>
        <v>janeiro - setembro</v>
      </c>
      <c r="T5" s="444"/>
      <c r="V5" s="449" t="s">
        <v>88</v>
      </c>
      <c r="W5" s="450"/>
    </row>
    <row r="6" spans="1:23" ht="20.25" customHeight="1" thickBot="1">
      <c r="A6" s="452"/>
      <c r="B6" s="454"/>
      <c r="C6" s="440"/>
      <c r="D6" s="448"/>
      <c r="E6" s="448"/>
      <c r="F6" s="448"/>
      <c r="G6" s="440"/>
      <c r="H6" s="458"/>
      <c r="I6" s="278">
        <v>2022</v>
      </c>
      <c r="J6" s="277">
        <v>2023</v>
      </c>
      <c r="L6" s="456">
        <v>2016</v>
      </c>
      <c r="M6" s="440">
        <v>2017</v>
      </c>
      <c r="N6" s="446"/>
      <c r="O6" s="446"/>
      <c r="P6" s="446"/>
      <c r="Q6" s="446">
        <v>2018</v>
      </c>
      <c r="R6" s="442"/>
      <c r="S6" s="306">
        <f>I6</f>
        <v>2022</v>
      </c>
      <c r="T6" s="277">
        <f>J6</f>
        <v>2023</v>
      </c>
      <c r="V6" s="305" t="s">
        <v>0</v>
      </c>
      <c r="W6" s="304" t="s">
        <v>38</v>
      </c>
    </row>
    <row r="7" spans="1:23" ht="21.95" customHeight="1">
      <c r="A7" s="275" t="s">
        <v>37</v>
      </c>
      <c r="B7" s="300">
        <v>73589682</v>
      </c>
      <c r="C7" s="299">
        <v>80208943</v>
      </c>
      <c r="D7" s="299">
        <v>81369316</v>
      </c>
      <c r="E7" s="299">
        <v>89195523</v>
      </c>
      <c r="F7" s="281">
        <v>49337611</v>
      </c>
      <c r="G7" s="299">
        <v>45824290</v>
      </c>
      <c r="H7" s="297">
        <v>84156044</v>
      </c>
      <c r="I7" s="281">
        <v>62638788</v>
      </c>
      <c r="J7" s="297">
        <v>66893344</v>
      </c>
      <c r="L7" s="296">
        <f>B7/B9</f>
        <v>0.28645210339566635</v>
      </c>
      <c r="M7" s="303">
        <f>C7/C9</f>
        <v>0.2999638280965987</v>
      </c>
      <c r="N7" s="303">
        <f>D7/D9</f>
        <v>0.3081071538213037</v>
      </c>
      <c r="O7" s="303">
        <f>E7/E9</f>
        <v>0.3205113402801569</v>
      </c>
      <c r="P7" s="303">
        <f aca="true" t="shared" si="0" ref="P7:R7">F7/F9</f>
        <v>0.1958688326060428</v>
      </c>
      <c r="Q7" s="303">
        <f t="shared" si="0"/>
        <v>0.17975275068334365</v>
      </c>
      <c r="R7" s="303">
        <f t="shared" si="0"/>
        <v>0.30072249116043004</v>
      </c>
      <c r="S7" s="341">
        <f aca="true" t="shared" si="1" ref="S7">I7/I9</f>
        <v>0.30152057979871033</v>
      </c>
      <c r="T7" s="343">
        <f aca="true" t="shared" si="2" ref="T7">J7/J9</f>
        <v>0.32334333266146315</v>
      </c>
      <c r="V7" s="302">
        <f>(J7-I7)/I7</f>
        <v>0.06792206771305984</v>
      </c>
      <c r="W7" s="301">
        <f>(T7-S7)*100</f>
        <v>2.1822752862752814</v>
      </c>
    </row>
    <row r="8" spans="1:23" ht="21.95" customHeight="1" thickBot="1">
      <c r="A8" s="275" t="s">
        <v>36</v>
      </c>
      <c r="B8" s="300">
        <v>183310795</v>
      </c>
      <c r="C8" s="299">
        <v>187186441</v>
      </c>
      <c r="D8" s="314">
        <v>182724896</v>
      </c>
      <c r="E8" s="314">
        <v>189095794</v>
      </c>
      <c r="F8" s="281">
        <v>202553465</v>
      </c>
      <c r="G8" s="299">
        <v>209105272</v>
      </c>
      <c r="H8" s="298">
        <v>195690148</v>
      </c>
      <c r="I8" s="281">
        <v>145104206</v>
      </c>
      <c r="J8" s="297">
        <v>139986889</v>
      </c>
      <c r="L8" s="296">
        <f>B8/B9</f>
        <v>0.7135478966043337</v>
      </c>
      <c r="M8" s="295">
        <f>C8/C9</f>
        <v>0.7000361719034013</v>
      </c>
      <c r="N8" s="295">
        <f>D8/D9</f>
        <v>0.6918928461786963</v>
      </c>
      <c r="O8" s="295">
        <f>E8/E9</f>
        <v>0.6794886597198432</v>
      </c>
      <c r="P8" s="295">
        <f aca="true" t="shared" si="3" ref="P8:R8">F8/F9</f>
        <v>0.8041311673939572</v>
      </c>
      <c r="Q8" s="295">
        <f t="shared" si="3"/>
        <v>0.8202472493166564</v>
      </c>
      <c r="R8" s="295">
        <f t="shared" si="3"/>
        <v>0.69927750883957</v>
      </c>
      <c r="S8" s="342">
        <f aca="true" t="shared" si="4" ref="S8">I8/I9</f>
        <v>0.6984794202012897</v>
      </c>
      <c r="T8" s="344">
        <f aca="true" t="shared" si="5" ref="T8">J8/J9</f>
        <v>0.6766566673385369</v>
      </c>
      <c r="V8" s="293">
        <f>(J8-I8)/I8</f>
        <v>-0.03526649668583694</v>
      </c>
      <c r="W8" s="292">
        <f>(T8-S8)*100</f>
        <v>-2.1822752862752814</v>
      </c>
    </row>
    <row r="9" spans="1:23" ht="21.95" customHeight="1" thickBot="1">
      <c r="A9" s="269" t="s">
        <v>21</v>
      </c>
      <c r="B9" s="291">
        <f aca="true" t="shared" si="6" ref="B9:J9">SUM(B7:B8)</f>
        <v>256900477</v>
      </c>
      <c r="C9" s="290">
        <f t="shared" si="6"/>
        <v>267395384</v>
      </c>
      <c r="D9" s="290">
        <f t="shared" si="6"/>
        <v>264094212</v>
      </c>
      <c r="E9" s="290">
        <f t="shared" si="6"/>
        <v>278291317</v>
      </c>
      <c r="F9" s="290">
        <f t="shared" si="6"/>
        <v>251891076</v>
      </c>
      <c r="G9" s="290">
        <f t="shared" si="6"/>
        <v>254929562</v>
      </c>
      <c r="H9" s="290">
        <f t="shared" si="6"/>
        <v>279846192</v>
      </c>
      <c r="I9" s="289">
        <f t="shared" si="6"/>
        <v>207742994</v>
      </c>
      <c r="J9" s="288">
        <f t="shared" si="6"/>
        <v>206880233</v>
      </c>
      <c r="L9" s="287">
        <f aca="true" t="shared" si="7" ref="L9:T9">L7+L8</f>
        <v>1</v>
      </c>
      <c r="M9" s="286">
        <f t="shared" si="7"/>
        <v>1</v>
      </c>
      <c r="N9" s="286">
        <f t="shared" si="7"/>
        <v>1</v>
      </c>
      <c r="O9" s="286">
        <f aca="true" t="shared" si="8" ref="O9:R9">O7+O8</f>
        <v>1</v>
      </c>
      <c r="P9" s="286">
        <f t="shared" si="8"/>
        <v>1</v>
      </c>
      <c r="Q9" s="286">
        <f t="shared" si="8"/>
        <v>1</v>
      </c>
      <c r="R9" s="286">
        <f t="shared" si="8"/>
        <v>1</v>
      </c>
      <c r="S9" s="285">
        <f t="shared" si="7"/>
        <v>1</v>
      </c>
      <c r="T9" s="284">
        <f t="shared" si="7"/>
        <v>1</v>
      </c>
      <c r="V9" s="283">
        <f>(J9-I9)/I9</f>
        <v>-0.004153020919685022</v>
      </c>
      <c r="W9" s="282">
        <f>(T9-S9)*100</f>
        <v>0</v>
      </c>
    </row>
    <row r="11" ht="15">
      <c r="I11" s="281"/>
    </row>
    <row r="12" spans="1:22" ht="15">
      <c r="A12" s="279" t="s">
        <v>23</v>
      </c>
      <c r="J12" s="280"/>
      <c r="L12" s="279" t="s">
        <v>25</v>
      </c>
      <c r="V12" s="279" t="str">
        <f>V3</f>
        <v>VARIAÇÃO (JAN-SET)</v>
      </c>
    </row>
    <row r="13" ht="15.75" thickBot="1"/>
    <row r="14" spans="1:23" ht="20.25" customHeight="1">
      <c r="A14" s="451" t="str">
        <f>A5</f>
        <v>CERTIFICADO + NÃO CERTIFICADO</v>
      </c>
      <c r="B14" s="453">
        <v>2016</v>
      </c>
      <c r="C14" s="439">
        <v>2017</v>
      </c>
      <c r="D14" s="439">
        <v>2018</v>
      </c>
      <c r="E14" s="439">
        <v>2019</v>
      </c>
      <c r="F14" s="447">
        <v>2020</v>
      </c>
      <c r="G14" s="439">
        <v>2021</v>
      </c>
      <c r="H14" s="457">
        <v>2022</v>
      </c>
      <c r="I14" s="443" t="str">
        <f>I5</f>
        <v>janeiro - setembro</v>
      </c>
      <c r="J14" s="444"/>
      <c r="L14" s="455">
        <v>2016</v>
      </c>
      <c r="M14" s="439">
        <v>2017</v>
      </c>
      <c r="N14" s="439">
        <v>2018</v>
      </c>
      <c r="O14" s="439">
        <v>2019</v>
      </c>
      <c r="P14" s="439">
        <v>2020</v>
      </c>
      <c r="Q14" s="439">
        <v>2021</v>
      </c>
      <c r="R14" s="441">
        <v>2022</v>
      </c>
      <c r="S14" s="445" t="str">
        <f>I5</f>
        <v>janeiro - setembro</v>
      </c>
      <c r="T14" s="444"/>
      <c r="V14" s="449" t="s">
        <v>88</v>
      </c>
      <c r="W14" s="450"/>
    </row>
    <row r="15" spans="1:23" ht="20.25" customHeight="1" thickBot="1">
      <c r="A15" s="452"/>
      <c r="B15" s="454"/>
      <c r="C15" s="440"/>
      <c r="D15" s="440"/>
      <c r="E15" s="440"/>
      <c r="F15" s="448"/>
      <c r="G15" s="440"/>
      <c r="H15" s="458"/>
      <c r="I15" s="278">
        <f>I6</f>
        <v>2022</v>
      </c>
      <c r="J15" s="277">
        <f>J6</f>
        <v>2023</v>
      </c>
      <c r="L15" s="456">
        <v>2016</v>
      </c>
      <c r="M15" s="440">
        <v>2017</v>
      </c>
      <c r="N15" s="446"/>
      <c r="O15" s="446"/>
      <c r="P15" s="446"/>
      <c r="Q15" s="446">
        <v>2018</v>
      </c>
      <c r="R15" s="442"/>
      <c r="S15" s="306">
        <f>I6</f>
        <v>2022</v>
      </c>
      <c r="T15" s="277">
        <f>J6</f>
        <v>2023</v>
      </c>
      <c r="V15" s="305" t="s">
        <v>1</v>
      </c>
      <c r="W15" s="304" t="s">
        <v>38</v>
      </c>
    </row>
    <row r="16" spans="1:23" ht="21.95" customHeight="1">
      <c r="A16" s="275" t="s">
        <v>37</v>
      </c>
      <c r="B16" s="300">
        <v>461075038</v>
      </c>
      <c r="C16" s="299">
        <v>517832642</v>
      </c>
      <c r="D16" s="299">
        <v>536653330</v>
      </c>
      <c r="E16" s="299">
        <v>588503011</v>
      </c>
      <c r="F16" s="299">
        <v>321477615</v>
      </c>
      <c r="G16" s="299">
        <v>309683341</v>
      </c>
      <c r="H16" s="297">
        <v>588534780</v>
      </c>
      <c r="I16" s="281">
        <v>438211435</v>
      </c>
      <c r="J16" s="297">
        <v>481752980</v>
      </c>
      <c r="L16" s="296">
        <f>B16/B18</f>
        <v>0.5443402539761137</v>
      </c>
      <c r="M16" s="303">
        <f>C16/C18</f>
        <v>0.5570579559568128</v>
      </c>
      <c r="N16" s="303">
        <f>D16/D18</f>
        <v>0.5499667547082842</v>
      </c>
      <c r="O16" s="303">
        <f>E16/E18</f>
        <v>0.5594202061763277</v>
      </c>
      <c r="P16" s="303">
        <f aca="true" t="shared" si="9" ref="P16:R16">F16/F18</f>
        <v>0.39284264978580713</v>
      </c>
      <c r="Q16" s="303">
        <f t="shared" si="9"/>
        <v>0.3652728128545523</v>
      </c>
      <c r="R16" s="303">
        <f t="shared" si="9"/>
        <v>0.5234576930591848</v>
      </c>
      <c r="S16" s="280">
        <f>I16/I18</f>
        <v>0.5322963525926101</v>
      </c>
      <c r="T16" s="294">
        <f>J16/J18</f>
        <v>0.5537074675055751</v>
      </c>
      <c r="V16" s="302">
        <f>(J16-I16)/I16</f>
        <v>0.09936195526253211</v>
      </c>
      <c r="W16" s="301">
        <f>(T16-S16)*100</f>
        <v>2.141111491296499</v>
      </c>
    </row>
    <row r="17" spans="1:23" ht="21.95" customHeight="1" thickBot="1">
      <c r="A17" s="275" t="s">
        <v>36</v>
      </c>
      <c r="B17" s="300">
        <v>385959578</v>
      </c>
      <c r="C17" s="299">
        <v>411695488</v>
      </c>
      <c r="D17" s="299">
        <v>439138980</v>
      </c>
      <c r="E17" s="299">
        <v>463484394</v>
      </c>
      <c r="F17" s="299">
        <v>496859231</v>
      </c>
      <c r="G17" s="299">
        <v>538130485</v>
      </c>
      <c r="H17" s="298">
        <v>535786799</v>
      </c>
      <c r="I17" s="281">
        <v>385035677</v>
      </c>
      <c r="J17" s="297">
        <v>388296655</v>
      </c>
      <c r="L17" s="296">
        <f>B17/B18</f>
        <v>0.4556597460238862</v>
      </c>
      <c r="M17" s="295">
        <f>C17/C18</f>
        <v>0.4428810168014139</v>
      </c>
      <c r="N17" s="295">
        <f>D17/D18</f>
        <v>0.4500332452917158</v>
      </c>
      <c r="O17" s="295">
        <f>E17/E18</f>
        <v>0.44057979382367224</v>
      </c>
      <c r="P17" s="295">
        <f aca="true" t="shared" si="10" ref="P17:R17">F17/F18</f>
        <v>0.6071573502141928</v>
      </c>
      <c r="Q17" s="295">
        <f t="shared" si="10"/>
        <v>0.6347271871454476</v>
      </c>
      <c r="R17" s="295">
        <f t="shared" si="10"/>
        <v>0.4765423069408152</v>
      </c>
      <c r="S17" s="280">
        <f>I17/I18</f>
        <v>0.4677036474073899</v>
      </c>
      <c r="T17" s="294">
        <f>J17/J18</f>
        <v>0.44629253249442485</v>
      </c>
      <c r="V17" s="293">
        <f>(J17-I17)/I17</f>
        <v>0.008469287899261345</v>
      </c>
      <c r="W17" s="292">
        <f>(T17-S17)*100</f>
        <v>-2.1411114912965044</v>
      </c>
    </row>
    <row r="18" spans="1:23" ht="21.95" customHeight="1" thickBot="1">
      <c r="A18" s="269" t="s">
        <v>21</v>
      </c>
      <c r="B18" s="291">
        <f>B16+B17</f>
        <v>847034616</v>
      </c>
      <c r="C18" s="290">
        <v>929584860</v>
      </c>
      <c r="D18" s="290">
        <f aca="true" t="shared" si="11" ref="D18:J18">SUM(D16:D17)</f>
        <v>975792310</v>
      </c>
      <c r="E18" s="290">
        <f t="shared" si="11"/>
        <v>1051987405</v>
      </c>
      <c r="F18" s="290">
        <f t="shared" si="11"/>
        <v>818336846</v>
      </c>
      <c r="G18" s="290">
        <f t="shared" si="11"/>
        <v>847813826</v>
      </c>
      <c r="H18" s="290">
        <f t="shared" si="11"/>
        <v>1124321579</v>
      </c>
      <c r="I18" s="289">
        <f t="shared" si="11"/>
        <v>823247112</v>
      </c>
      <c r="J18" s="288">
        <f t="shared" si="11"/>
        <v>870049635</v>
      </c>
      <c r="L18" s="287">
        <f aca="true" t="shared" si="12" ref="L18:T18">L16+L17</f>
        <v>1</v>
      </c>
      <c r="M18" s="286">
        <f t="shared" si="12"/>
        <v>0.9999389727582267</v>
      </c>
      <c r="N18" s="286">
        <f t="shared" si="12"/>
        <v>1</v>
      </c>
      <c r="O18" s="286">
        <f aca="true" t="shared" si="13" ref="O18:R18">O16+O17</f>
        <v>1</v>
      </c>
      <c r="P18" s="286">
        <f t="shared" si="13"/>
        <v>1</v>
      </c>
      <c r="Q18" s="286">
        <f t="shared" si="13"/>
        <v>1</v>
      </c>
      <c r="R18" s="286">
        <f t="shared" si="13"/>
        <v>1</v>
      </c>
      <c r="S18" s="285">
        <f t="shared" si="12"/>
        <v>1</v>
      </c>
      <c r="T18" s="284">
        <f t="shared" si="12"/>
        <v>1</v>
      </c>
      <c r="V18" s="283">
        <f>(J18-I18)/I18</f>
        <v>0.05685112321414375</v>
      </c>
      <c r="W18" s="282">
        <f>(T18-S18)*100</f>
        <v>0</v>
      </c>
    </row>
    <row r="20" spans="9:10" ht="15">
      <c r="I20" s="281"/>
      <c r="J20" s="263">
        <f>J18/1000000</f>
        <v>870.049635</v>
      </c>
    </row>
    <row r="21" spans="1:12" ht="15">
      <c r="A21" s="279" t="s">
        <v>27</v>
      </c>
      <c r="J21" s="280"/>
      <c r="L21" s="279" t="str">
        <f>V3</f>
        <v>VARIAÇÃO (JAN-SET)</v>
      </c>
    </row>
    <row r="22" ht="15.75" thickBot="1"/>
    <row r="23" spans="1:12" ht="20.25" customHeight="1">
      <c r="A23" s="451" t="str">
        <f>A5</f>
        <v>CERTIFICADO + NÃO CERTIFICADO</v>
      </c>
      <c r="B23" s="453">
        <v>2016</v>
      </c>
      <c r="C23" s="439">
        <v>2017</v>
      </c>
      <c r="D23" s="439">
        <v>2018</v>
      </c>
      <c r="E23" s="439">
        <v>2019</v>
      </c>
      <c r="F23" s="439">
        <v>2020</v>
      </c>
      <c r="G23" s="439">
        <v>2021</v>
      </c>
      <c r="H23" s="457">
        <v>2022</v>
      </c>
      <c r="I23" s="443" t="str">
        <f>I5</f>
        <v>janeiro - setembro</v>
      </c>
      <c r="J23" s="444"/>
      <c r="L23" s="459" t="s">
        <v>89</v>
      </c>
    </row>
    <row r="24" spans="1:12" ht="20.25" customHeight="1" thickBot="1">
      <c r="A24" s="452"/>
      <c r="B24" s="454"/>
      <c r="C24" s="440"/>
      <c r="D24" s="440"/>
      <c r="E24" s="440"/>
      <c r="F24" s="440"/>
      <c r="G24" s="440"/>
      <c r="H24" s="458"/>
      <c r="I24" s="278">
        <f>I6</f>
        <v>2022</v>
      </c>
      <c r="J24" s="277">
        <f>J6</f>
        <v>2023</v>
      </c>
      <c r="L24" s="460"/>
    </row>
    <row r="25" spans="1:12" ht="21.95" customHeight="1">
      <c r="A25" s="275" t="s">
        <v>37</v>
      </c>
      <c r="B25" s="274">
        <f aca="true" t="shared" si="14" ref="B25:J27">B16/B7</f>
        <v>6.265484854248997</v>
      </c>
      <c r="C25" s="273">
        <f t="shared" si="14"/>
        <v>6.456046204224385</v>
      </c>
      <c r="D25" s="273">
        <f t="shared" si="14"/>
        <v>6.595278864086802</v>
      </c>
      <c r="E25" s="273">
        <f aca="true" t="shared" si="15" ref="E25:H25">E16/E7</f>
        <v>6.597898540266422</v>
      </c>
      <c r="F25" s="273">
        <f t="shared" si="15"/>
        <v>6.515873154052797</v>
      </c>
      <c r="G25" s="273">
        <f t="shared" si="15"/>
        <v>6.758060866845946</v>
      </c>
      <c r="H25" s="273">
        <f t="shared" si="15"/>
        <v>6.993375068818587</v>
      </c>
      <c r="I25" s="272">
        <f t="shared" si="14"/>
        <v>6.995847924132887</v>
      </c>
      <c r="J25" s="271">
        <f t="shared" si="14"/>
        <v>7.2018074025421726</v>
      </c>
      <c r="L25" s="276">
        <f>(J25-I25)/I25</f>
        <v>0.02944024522014085</v>
      </c>
    </row>
    <row r="26" spans="1:12" ht="21.95" customHeight="1" thickBot="1">
      <c r="A26" s="275" t="s">
        <v>36</v>
      </c>
      <c r="B26" s="274">
        <f t="shared" si="14"/>
        <v>2.105492903459395</v>
      </c>
      <c r="C26" s="273">
        <f t="shared" si="14"/>
        <v>2.1993873370347377</v>
      </c>
      <c r="D26" s="273">
        <f t="shared" si="14"/>
        <v>2.403279408625303</v>
      </c>
      <c r="E26" s="273">
        <f aca="true" t="shared" si="16" ref="E26:H26">E17/E8</f>
        <v>2.4510560716120424</v>
      </c>
      <c r="F26" s="273">
        <f t="shared" si="16"/>
        <v>2.452978185290486</v>
      </c>
      <c r="G26" s="273">
        <f t="shared" si="16"/>
        <v>2.5734907582817903</v>
      </c>
      <c r="H26" s="273">
        <f t="shared" si="16"/>
        <v>2.73793445646533</v>
      </c>
      <c r="I26" s="272">
        <f t="shared" si="14"/>
        <v>2.653511484015839</v>
      </c>
      <c r="J26" s="271">
        <f t="shared" si="14"/>
        <v>2.7738073027681898</v>
      </c>
      <c r="L26" s="270">
        <f>(J26-I26)/I26</f>
        <v>0.04533457626883698</v>
      </c>
    </row>
    <row r="27" spans="1:12" ht="21.95" customHeight="1" thickBot="1">
      <c r="A27" s="269" t="s">
        <v>21</v>
      </c>
      <c r="B27" s="267">
        <f t="shared" si="14"/>
        <v>3.2971313478721176</v>
      </c>
      <c r="C27" s="268">
        <f t="shared" si="14"/>
        <v>3.4764431834769445</v>
      </c>
      <c r="D27" s="268">
        <f t="shared" si="14"/>
        <v>3.6948644296680007</v>
      </c>
      <c r="E27" s="268">
        <f aca="true" t="shared" si="17" ref="E27:H27">E18/E9</f>
        <v>3.7801661091711316</v>
      </c>
      <c r="F27" s="268">
        <f t="shared" si="17"/>
        <v>3.248772679822925</v>
      </c>
      <c r="G27" s="268">
        <f t="shared" si="17"/>
        <v>3.3256787457234953</v>
      </c>
      <c r="H27" s="268">
        <f t="shared" si="17"/>
        <v>4.017641158397467</v>
      </c>
      <c r="I27" s="267">
        <f t="shared" si="14"/>
        <v>3.9628152851209992</v>
      </c>
      <c r="J27" s="266">
        <f t="shared" si="14"/>
        <v>4.205571612054401</v>
      </c>
      <c r="L27" s="265">
        <f>(J27-I27)/I27</f>
        <v>0.061258552182552564</v>
      </c>
    </row>
    <row r="29" ht="15.75">
      <c r="A29" s="264" t="s">
        <v>39</v>
      </c>
    </row>
  </sheetData>
  <mergeCells count="46">
    <mergeCell ref="B14:B15"/>
    <mergeCell ref="C14:C15"/>
    <mergeCell ref="G14:G15"/>
    <mergeCell ref="L14:L15"/>
    <mergeCell ref="A23:A24"/>
    <mergeCell ref="A14:A15"/>
    <mergeCell ref="B23:B24"/>
    <mergeCell ref="C23:C24"/>
    <mergeCell ref="G23:G24"/>
    <mergeCell ref="I14:J14"/>
    <mergeCell ref="D14:D15"/>
    <mergeCell ref="D23:D24"/>
    <mergeCell ref="I23:J23"/>
    <mergeCell ref="L23:L24"/>
    <mergeCell ref="H23:H24"/>
    <mergeCell ref="H14:H15"/>
    <mergeCell ref="A5:A6"/>
    <mergeCell ref="V5:W5"/>
    <mergeCell ref="B5:B6"/>
    <mergeCell ref="C5:C6"/>
    <mergeCell ref="G5:G6"/>
    <mergeCell ref="L5:L6"/>
    <mergeCell ref="M5:M6"/>
    <mergeCell ref="Q5:Q6"/>
    <mergeCell ref="R5:R6"/>
    <mergeCell ref="D5:D6"/>
    <mergeCell ref="H5:H6"/>
    <mergeCell ref="E5:E6"/>
    <mergeCell ref="F5:F6"/>
    <mergeCell ref="P5:P6"/>
    <mergeCell ref="V14:W14"/>
    <mergeCell ref="S14:T14"/>
    <mergeCell ref="M14:M15"/>
    <mergeCell ref="Q14:Q15"/>
    <mergeCell ref="N14:N15"/>
    <mergeCell ref="O14:O15"/>
    <mergeCell ref="P14:P15"/>
    <mergeCell ref="E23:E24"/>
    <mergeCell ref="E14:E15"/>
    <mergeCell ref="R14:R15"/>
    <mergeCell ref="I5:J5"/>
    <mergeCell ref="S5:T5"/>
    <mergeCell ref="N5:N6"/>
    <mergeCell ref="O5:O6"/>
    <mergeCell ref="F14:F15"/>
    <mergeCell ref="F23:F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L25:L27</xm:sqref>
        </x14:conditionalFormatting>
        <x14:conditionalFormatting xmlns:xm="http://schemas.microsoft.com/office/excel/2006/main">
          <x14:cfRule type="iconSet" priority="4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V7:V9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V16:V18</xm:sqref>
        </x14:conditionalFormatting>
        <x14:conditionalFormatting xmlns:xm="http://schemas.microsoft.com/office/excel/2006/main">
          <x14:cfRule type="iconSet" priority="3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/>
          </x14:cfRule>
          <xm:sqref>W7:W9</xm:sqref>
        </x14:conditionalFormatting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/>
          </x14:cfRule>
          <xm:sqref>W16:W18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29"/>
  <sheetViews>
    <sheetView showGridLines="0" workbookViewId="0" topLeftCell="F10">
      <selection activeCell="J10" sqref="J10"/>
    </sheetView>
  </sheetViews>
  <sheetFormatPr defaultColWidth="9.140625" defaultRowHeight="15"/>
  <cols>
    <col min="1" max="1" width="25.140625" style="0" bestFit="1" customWidth="1"/>
    <col min="2" max="10" width="11.7109375" style="0" customWidth="1"/>
    <col min="11" max="11" width="2.57421875" style="0" customWidth="1"/>
    <col min="12" max="20" width="10.7109375" style="0" customWidth="1"/>
    <col min="21" max="21" width="2.57421875" style="0" customWidth="1"/>
    <col min="22" max="23" width="10.57421875" style="0" customWidth="1"/>
    <col min="24" max="24" width="2.140625" style="0" customWidth="1"/>
    <col min="25" max="27" width="11.7109375" style="0" customWidth="1"/>
    <col min="33" max="33" width="2.140625" style="0" customWidth="1"/>
    <col min="37" max="37" width="11.421875" style="0" customWidth="1"/>
  </cols>
  <sheetData>
    <row r="1" ht="15">
      <c r="A1" s="1" t="s">
        <v>42</v>
      </c>
    </row>
    <row r="2" ht="15">
      <c r="A2" s="1"/>
    </row>
    <row r="3" spans="1:22" ht="15">
      <c r="A3" s="1" t="s">
        <v>22</v>
      </c>
      <c r="L3" s="1" t="s">
        <v>24</v>
      </c>
      <c r="V3" s="1" t="s">
        <v>96</v>
      </c>
    </row>
    <row r="4" spans="18:20" ht="15.75" thickBot="1">
      <c r="R4" s="73"/>
      <c r="S4" s="172"/>
      <c r="T4" s="172"/>
    </row>
    <row r="5" spans="1:23" ht="20.25" customHeight="1">
      <c r="A5" s="470" t="s">
        <v>41</v>
      </c>
      <c r="B5" s="472">
        <v>2016</v>
      </c>
      <c r="C5" s="461">
        <v>2017</v>
      </c>
      <c r="D5" s="461">
        <v>2018</v>
      </c>
      <c r="E5" s="476">
        <v>2019</v>
      </c>
      <c r="F5" s="476">
        <v>2020</v>
      </c>
      <c r="G5" s="463">
        <v>2021</v>
      </c>
      <c r="H5" s="463">
        <v>2022</v>
      </c>
      <c r="I5" s="467" t="s">
        <v>95</v>
      </c>
      <c r="J5" s="468"/>
      <c r="L5" s="474">
        <v>2016</v>
      </c>
      <c r="M5" s="461">
        <v>2017</v>
      </c>
      <c r="N5" s="461">
        <v>2018</v>
      </c>
      <c r="O5" s="461">
        <v>2019</v>
      </c>
      <c r="P5" s="461">
        <v>2020</v>
      </c>
      <c r="Q5" s="461">
        <v>2021</v>
      </c>
      <c r="R5" s="463">
        <v>2022</v>
      </c>
      <c r="S5" s="467" t="str">
        <f>I5</f>
        <v>janeiro - setembro</v>
      </c>
      <c r="T5" s="468"/>
      <c r="V5" s="465" t="s">
        <v>88</v>
      </c>
      <c r="W5" s="466"/>
    </row>
    <row r="6" spans="1:23" ht="20.25" customHeight="1" thickBot="1">
      <c r="A6" s="471"/>
      <c r="B6" s="473"/>
      <c r="C6" s="462"/>
      <c r="D6" s="462"/>
      <c r="E6" s="477"/>
      <c r="F6" s="477"/>
      <c r="G6" s="464"/>
      <c r="H6" s="464"/>
      <c r="I6" s="167">
        <v>2022</v>
      </c>
      <c r="J6" s="169">
        <v>2023</v>
      </c>
      <c r="L6" s="475">
        <v>2016</v>
      </c>
      <c r="M6" s="462">
        <v>2017</v>
      </c>
      <c r="N6" s="469">
        <v>2018</v>
      </c>
      <c r="O6" s="469"/>
      <c r="P6" s="469"/>
      <c r="Q6" s="462"/>
      <c r="R6" s="464"/>
      <c r="S6" s="167">
        <f>I6</f>
        <v>2022</v>
      </c>
      <c r="T6" s="169">
        <f>J6</f>
        <v>2023</v>
      </c>
      <c r="V6" s="91" t="s">
        <v>0</v>
      </c>
      <c r="W6" s="75" t="s">
        <v>38</v>
      </c>
    </row>
    <row r="7" spans="1:23" ht="21.95" customHeight="1">
      <c r="A7" s="24" t="s">
        <v>37</v>
      </c>
      <c r="B7" s="76">
        <v>25537692</v>
      </c>
      <c r="C7" s="11">
        <v>27705328</v>
      </c>
      <c r="D7" s="11">
        <v>29031670</v>
      </c>
      <c r="E7" s="35">
        <v>33762788</v>
      </c>
      <c r="F7" s="35">
        <v>17865066</v>
      </c>
      <c r="G7" s="12">
        <v>17612451</v>
      </c>
      <c r="H7" s="12">
        <v>29816255</v>
      </c>
      <c r="I7" s="2">
        <v>22207390</v>
      </c>
      <c r="J7" s="12">
        <v>23390980</v>
      </c>
      <c r="L7" s="77">
        <f aca="true" t="shared" si="0" ref="L7:T7">B7/B9</f>
        <v>0.23271684344599755</v>
      </c>
      <c r="M7" s="79">
        <f t="shared" si="0"/>
        <v>0.24656824321214252</v>
      </c>
      <c r="N7" s="79">
        <f t="shared" si="0"/>
        <v>0.252221480360922</v>
      </c>
      <c r="O7" s="79">
        <f t="shared" si="0"/>
        <v>0.2709671770356624</v>
      </c>
      <c r="P7" s="79">
        <f t="shared" si="0"/>
        <v>0.15893815222896746</v>
      </c>
      <c r="Q7" s="79">
        <f t="shared" si="0"/>
        <v>0.1496470147408561</v>
      </c>
      <c r="R7" s="19">
        <f t="shared" si="0"/>
        <v>0.23932561386402645</v>
      </c>
      <c r="S7" s="173">
        <f t="shared" si="0"/>
        <v>0.24364819210116243</v>
      </c>
      <c r="T7" s="19">
        <f t="shared" si="0"/>
        <v>0.26073174961464257</v>
      </c>
      <c r="V7" s="45">
        <f>(J7-I7)/I7</f>
        <v>0.05329712316485638</v>
      </c>
      <c r="W7" s="81">
        <f>(T7-S7)*100</f>
        <v>1.7083557513480145</v>
      </c>
    </row>
    <row r="8" spans="1:23" ht="21.95" customHeight="1" thickBot="1">
      <c r="A8" s="24" t="s">
        <v>36</v>
      </c>
      <c r="B8" s="76">
        <v>84199496</v>
      </c>
      <c r="C8" s="11">
        <v>84658404</v>
      </c>
      <c r="D8" s="11">
        <v>86072206</v>
      </c>
      <c r="E8" s="35">
        <v>90838237</v>
      </c>
      <c r="F8" s="35">
        <v>94537562</v>
      </c>
      <c r="G8" s="43">
        <v>100080849</v>
      </c>
      <c r="H8" s="43">
        <v>94768216</v>
      </c>
      <c r="I8" s="2">
        <v>68937920</v>
      </c>
      <c r="J8" s="12">
        <v>66321838</v>
      </c>
      <c r="L8" s="77">
        <f aca="true" t="shared" si="1" ref="L8:T8">B8/B9</f>
        <v>0.7672831565540025</v>
      </c>
      <c r="M8" s="80">
        <f t="shared" si="1"/>
        <v>0.7534317567878575</v>
      </c>
      <c r="N8" s="80">
        <f t="shared" si="1"/>
        <v>0.747778519639078</v>
      </c>
      <c r="O8" s="80">
        <f t="shared" si="1"/>
        <v>0.7290328229643376</v>
      </c>
      <c r="P8" s="80">
        <f t="shared" si="1"/>
        <v>0.8410618477710325</v>
      </c>
      <c r="Q8" s="80">
        <f t="shared" si="1"/>
        <v>0.8503529852591439</v>
      </c>
      <c r="R8" s="94">
        <f t="shared" si="1"/>
        <v>0.7606743861359736</v>
      </c>
      <c r="S8" s="173">
        <f t="shared" si="1"/>
        <v>0.7563518078988376</v>
      </c>
      <c r="T8" s="19">
        <f t="shared" si="1"/>
        <v>0.7392682503853574</v>
      </c>
      <c r="V8" s="92">
        <f aca="true" t="shared" si="2" ref="V8:V9">(J8-I8)/I8</f>
        <v>-0.03794837442150851</v>
      </c>
      <c r="W8" s="82">
        <f aca="true" t="shared" si="3" ref="W8:W9">(T8-S8)*100</f>
        <v>-1.708355751348023</v>
      </c>
    </row>
    <row r="9" spans="1:23" ht="21.95" customHeight="1" thickBot="1">
      <c r="A9" s="74" t="s">
        <v>21</v>
      </c>
      <c r="B9" s="83">
        <f>B7+B8</f>
        <v>109737188</v>
      </c>
      <c r="C9" s="84">
        <f aca="true" t="shared" si="4" ref="C9:H9">C7+C8</f>
        <v>112363732</v>
      </c>
      <c r="D9" s="84">
        <f t="shared" si="4"/>
        <v>115103876</v>
      </c>
      <c r="E9" s="84">
        <f t="shared" si="4"/>
        <v>124601025</v>
      </c>
      <c r="F9" s="84">
        <f t="shared" si="4"/>
        <v>112402628</v>
      </c>
      <c r="G9" s="84">
        <f t="shared" si="4"/>
        <v>117693300</v>
      </c>
      <c r="H9" s="168">
        <f t="shared" si="4"/>
        <v>124584471</v>
      </c>
      <c r="I9" s="191">
        <f>I7+I8</f>
        <v>91145310</v>
      </c>
      <c r="J9" s="84">
        <f>J7+J8</f>
        <v>89712818</v>
      </c>
      <c r="L9" s="89">
        <f>L7+L8</f>
        <v>1</v>
      </c>
      <c r="M9" s="85">
        <f aca="true" t="shared" si="5" ref="M9">M7+M8</f>
        <v>1</v>
      </c>
      <c r="N9" s="85">
        <f aca="true" t="shared" si="6" ref="N9:T9">N7+N8</f>
        <v>1</v>
      </c>
      <c r="O9" s="85">
        <f t="shared" si="6"/>
        <v>1</v>
      </c>
      <c r="P9" s="85">
        <f aca="true" t="shared" si="7" ref="P9">P7+P8</f>
        <v>1</v>
      </c>
      <c r="Q9" s="85">
        <f t="shared" si="6"/>
        <v>1</v>
      </c>
      <c r="R9" s="175">
        <f t="shared" si="6"/>
        <v>1</v>
      </c>
      <c r="S9" s="177">
        <f t="shared" si="6"/>
        <v>1</v>
      </c>
      <c r="T9" s="178">
        <f t="shared" si="6"/>
        <v>1</v>
      </c>
      <c r="V9" s="93">
        <f t="shared" si="2"/>
        <v>-0.015716573897219727</v>
      </c>
      <c r="W9" s="86">
        <f t="shared" si="3"/>
        <v>0</v>
      </c>
    </row>
    <row r="12" spans="1:22" ht="15">
      <c r="A12" s="1" t="s">
        <v>23</v>
      </c>
      <c r="L12" s="1" t="s">
        <v>25</v>
      </c>
      <c r="V12" s="1" t="str">
        <f>V3</f>
        <v>VARIAÇÃO (JAN.-SET)</v>
      </c>
    </row>
    <row r="13" ht="15.75" thickBot="1"/>
    <row r="14" spans="1:23" ht="20.25" customHeight="1">
      <c r="A14" s="470" t="s">
        <v>41</v>
      </c>
      <c r="B14" s="472">
        <v>2016</v>
      </c>
      <c r="C14" s="461">
        <v>2017</v>
      </c>
      <c r="D14" s="461">
        <v>2018</v>
      </c>
      <c r="E14" s="461">
        <v>2019</v>
      </c>
      <c r="F14" s="461">
        <v>2020</v>
      </c>
      <c r="G14" s="463">
        <v>2021</v>
      </c>
      <c r="H14" s="463">
        <v>2022</v>
      </c>
      <c r="I14" s="467" t="str">
        <f>I5</f>
        <v>janeiro - setembro</v>
      </c>
      <c r="J14" s="468"/>
      <c r="L14" s="474">
        <v>2016</v>
      </c>
      <c r="M14" s="461">
        <v>2017</v>
      </c>
      <c r="N14" s="461">
        <v>2018</v>
      </c>
      <c r="O14" s="461">
        <v>2019</v>
      </c>
      <c r="P14" s="461">
        <v>2020</v>
      </c>
      <c r="Q14" s="461">
        <v>2021</v>
      </c>
      <c r="R14" s="463">
        <v>2022</v>
      </c>
      <c r="S14" s="467" t="str">
        <f>I5</f>
        <v>janeiro - setembro</v>
      </c>
      <c r="T14" s="468"/>
      <c r="V14" s="465" t="s">
        <v>88</v>
      </c>
      <c r="W14" s="466"/>
    </row>
    <row r="15" spans="1:23" ht="20.25" customHeight="1" thickBot="1">
      <c r="A15" s="471"/>
      <c r="B15" s="473"/>
      <c r="C15" s="462"/>
      <c r="D15" s="462"/>
      <c r="E15" s="462"/>
      <c r="F15" s="462"/>
      <c r="G15" s="464"/>
      <c r="H15" s="464"/>
      <c r="I15" s="167">
        <v>2022</v>
      </c>
      <c r="J15" s="169">
        <v>2023</v>
      </c>
      <c r="L15" s="475">
        <v>2016</v>
      </c>
      <c r="M15" s="462">
        <v>2017</v>
      </c>
      <c r="N15" s="462">
        <v>2018</v>
      </c>
      <c r="O15" s="462"/>
      <c r="P15" s="462"/>
      <c r="Q15" s="462"/>
      <c r="R15" s="464"/>
      <c r="S15" s="167">
        <v>2022</v>
      </c>
      <c r="T15" s="169">
        <v>2023</v>
      </c>
      <c r="V15" s="91" t="s">
        <v>1</v>
      </c>
      <c r="W15" s="75" t="s">
        <v>38</v>
      </c>
    </row>
    <row r="16" spans="1:23" ht="21.95" customHeight="1">
      <c r="A16" s="24" t="s">
        <v>37</v>
      </c>
      <c r="B16" s="76">
        <v>251533440</v>
      </c>
      <c r="C16" s="11">
        <v>288451381</v>
      </c>
      <c r="D16" s="11">
        <v>313935903</v>
      </c>
      <c r="E16" s="35">
        <v>351270523</v>
      </c>
      <c r="F16" s="35">
        <v>187039709</v>
      </c>
      <c r="G16" s="12">
        <v>187635137</v>
      </c>
      <c r="H16" s="12">
        <v>339012306</v>
      </c>
      <c r="I16" s="2">
        <v>251990603</v>
      </c>
      <c r="J16" s="12">
        <v>281982398</v>
      </c>
      <c r="L16" s="77">
        <f>B16/B18</f>
        <v>0.4818555329437525</v>
      </c>
      <c r="M16" s="79">
        <f>C16/C18</f>
        <v>0.4992854427814681</v>
      </c>
      <c r="N16" s="18">
        <f>D16/D18</f>
        <v>0.5036219439212744</v>
      </c>
      <c r="O16" s="18">
        <f>E16/E18</f>
        <v>0.5139017900571161</v>
      </c>
      <c r="P16" s="18">
        <f aca="true" t="shared" si="8" ref="P16:Q16">F16/F18</f>
        <v>0.3466591834081421</v>
      </c>
      <c r="Q16" s="18">
        <f t="shared" si="8"/>
        <v>0.32355607042148976</v>
      </c>
      <c r="R16" s="19">
        <f>H16/H18</f>
        <v>0.46344831096802946</v>
      </c>
      <c r="S16" s="173">
        <f>I16/I18</f>
        <v>0.4762778594262505</v>
      </c>
      <c r="T16" s="19">
        <f>J16/J18</f>
        <v>0.5024428917384133</v>
      </c>
      <c r="V16" s="45">
        <f>(J16-I16)/I16</f>
        <v>0.11901949772309565</v>
      </c>
      <c r="W16" s="81">
        <f>(T16-S16)*100</f>
        <v>2.616503231216277</v>
      </c>
    </row>
    <row r="17" spans="1:23" ht="21.95" customHeight="1" thickBot="1">
      <c r="A17" s="24" t="s">
        <v>36</v>
      </c>
      <c r="B17" s="76">
        <v>270476629</v>
      </c>
      <c r="C17" s="11">
        <v>289277021</v>
      </c>
      <c r="D17" s="11">
        <v>309420380</v>
      </c>
      <c r="E17" s="35">
        <v>332265767</v>
      </c>
      <c r="F17" s="35">
        <v>352509560</v>
      </c>
      <c r="G17" s="43">
        <v>392280229</v>
      </c>
      <c r="H17" s="43">
        <v>392487406</v>
      </c>
      <c r="I17" s="2">
        <v>277092574</v>
      </c>
      <c r="J17" s="12">
        <v>279240385</v>
      </c>
      <c r="L17" s="77">
        <f>B17/B18</f>
        <v>0.5181444670562475</v>
      </c>
      <c r="M17" s="80">
        <f>C17/C18</f>
        <v>0.5007145572185319</v>
      </c>
      <c r="N17" s="80">
        <f>D17/D18</f>
        <v>0.4963780560787257</v>
      </c>
      <c r="O17" s="80">
        <f>E17/E18</f>
        <v>0.48609820994288394</v>
      </c>
      <c r="P17" s="80">
        <f aca="true" t="shared" si="9" ref="P17:Q17">F17/F18</f>
        <v>0.6533408165918579</v>
      </c>
      <c r="Q17" s="80">
        <f t="shared" si="9"/>
        <v>0.6764439295785103</v>
      </c>
      <c r="R17" s="94">
        <f>H17/H18</f>
        <v>0.5365516890319705</v>
      </c>
      <c r="S17" s="173">
        <f>I17/I18</f>
        <v>0.5237221405737496</v>
      </c>
      <c r="T17" s="19">
        <f>J17/J18</f>
        <v>0.4975571082615867</v>
      </c>
      <c r="V17" s="92">
        <f aca="true" t="shared" si="10" ref="V17:V18">(J17-I17)/I17</f>
        <v>0.007751239843764272</v>
      </c>
      <c r="W17" s="82">
        <f aca="true" t="shared" si="11" ref="W17:W18">(T17-S17)*100</f>
        <v>-2.616503231216283</v>
      </c>
    </row>
    <row r="18" spans="1:23" ht="21.95" customHeight="1" thickBot="1">
      <c r="A18" s="74" t="s">
        <v>21</v>
      </c>
      <c r="B18" s="83">
        <f aca="true" t="shared" si="12" ref="B18:J18">B16+B17</f>
        <v>522010069</v>
      </c>
      <c r="C18" s="84">
        <f t="shared" si="12"/>
        <v>577728402</v>
      </c>
      <c r="D18" s="84">
        <f t="shared" si="12"/>
        <v>623356283</v>
      </c>
      <c r="E18" s="84">
        <f t="shared" si="12"/>
        <v>683536290</v>
      </c>
      <c r="F18" s="84">
        <f t="shared" si="12"/>
        <v>539549269</v>
      </c>
      <c r="G18" s="84">
        <f t="shared" si="12"/>
        <v>579915366</v>
      </c>
      <c r="H18" s="168">
        <f t="shared" si="12"/>
        <v>731499712</v>
      </c>
      <c r="I18" s="84">
        <f t="shared" si="12"/>
        <v>529083177</v>
      </c>
      <c r="J18" s="84">
        <f t="shared" si="12"/>
        <v>561222783</v>
      </c>
      <c r="L18" s="89">
        <f>L16+L17</f>
        <v>1</v>
      </c>
      <c r="M18" s="85">
        <f aca="true" t="shared" si="13" ref="M18">M16+M17</f>
        <v>1</v>
      </c>
      <c r="N18" s="88">
        <f>N16+N17</f>
        <v>1</v>
      </c>
      <c r="O18" s="88">
        <f>O16+O17</f>
        <v>1</v>
      </c>
      <c r="P18" s="88">
        <f aca="true" t="shared" si="14" ref="P18:Q18">P16+P17</f>
        <v>1</v>
      </c>
      <c r="Q18" s="88">
        <f t="shared" si="14"/>
        <v>1</v>
      </c>
      <c r="R18" s="175">
        <f aca="true" t="shared" si="15" ref="R18">R16+R17</f>
        <v>1</v>
      </c>
      <c r="S18" s="177">
        <f>S16+S17</f>
        <v>1</v>
      </c>
      <c r="T18" s="178">
        <f>T16+T17</f>
        <v>1</v>
      </c>
      <c r="V18" s="93">
        <f t="shared" si="10"/>
        <v>0.06074584752862025</v>
      </c>
      <c r="W18" s="86">
        <f t="shared" si="11"/>
        <v>0</v>
      </c>
    </row>
    <row r="21" spans="1:12" ht="15">
      <c r="A21" s="1" t="s">
        <v>27</v>
      </c>
      <c r="L21" s="1" t="str">
        <f>V3</f>
        <v>VARIAÇÃO (JAN.-SET)</v>
      </c>
    </row>
    <row r="22" ht="15.75" thickBot="1"/>
    <row r="23" spans="1:12" ht="20.25" customHeight="1">
      <c r="A23" s="470" t="s">
        <v>41</v>
      </c>
      <c r="B23" s="472">
        <v>2016</v>
      </c>
      <c r="C23" s="461">
        <v>2017</v>
      </c>
      <c r="D23" s="461">
        <v>2018</v>
      </c>
      <c r="E23" s="461">
        <v>2019</v>
      </c>
      <c r="F23" s="461">
        <v>2020</v>
      </c>
      <c r="G23" s="461">
        <v>2021</v>
      </c>
      <c r="H23" s="463">
        <v>2022</v>
      </c>
      <c r="I23" s="467" t="str">
        <f>I5</f>
        <v>janeiro - setembro</v>
      </c>
      <c r="J23" s="468"/>
      <c r="L23" s="478" t="s">
        <v>89</v>
      </c>
    </row>
    <row r="24" spans="1:12" ht="20.25" customHeight="1" thickBot="1">
      <c r="A24" s="471"/>
      <c r="B24" s="473"/>
      <c r="C24" s="462"/>
      <c r="D24" s="462"/>
      <c r="E24" s="462"/>
      <c r="F24" s="462"/>
      <c r="G24" s="462"/>
      <c r="H24" s="464"/>
      <c r="I24" s="167">
        <v>2022</v>
      </c>
      <c r="J24" s="169">
        <v>2023</v>
      </c>
      <c r="L24" s="479"/>
    </row>
    <row r="25" spans="1:12" ht="21.95" customHeight="1">
      <c r="A25" s="24" t="s">
        <v>37</v>
      </c>
      <c r="B25" s="157">
        <f>B16/B7</f>
        <v>9.84949775414317</v>
      </c>
      <c r="C25" s="117">
        <f aca="true" t="shared" si="16" ref="C25:D25">C16/C7</f>
        <v>10.411404658338641</v>
      </c>
      <c r="D25" s="166">
        <f t="shared" si="16"/>
        <v>10.813566804803168</v>
      </c>
      <c r="E25" s="166">
        <f aca="true" t="shared" si="17" ref="E25:G25">E16/E7</f>
        <v>10.404073354368721</v>
      </c>
      <c r="F25" s="166">
        <f t="shared" si="17"/>
        <v>10.46957839394492</v>
      </c>
      <c r="G25" s="166">
        <f t="shared" si="17"/>
        <v>10.653550547848225</v>
      </c>
      <c r="H25" s="119">
        <f aca="true" t="shared" si="18" ref="H25">H16/H7</f>
        <v>11.370049860386558</v>
      </c>
      <c r="I25" s="120">
        <f aca="true" t="shared" si="19" ref="I25:J25">I16/I7</f>
        <v>11.347150790795316</v>
      </c>
      <c r="J25" s="119">
        <f t="shared" si="19"/>
        <v>12.055176739067795</v>
      </c>
      <c r="L25" s="42">
        <f>(J25-I25)/I25</f>
        <v>0.06239680438959367</v>
      </c>
    </row>
    <row r="26" spans="1:12" ht="21.95" customHeight="1" thickBot="1">
      <c r="A26" s="24" t="s">
        <v>36</v>
      </c>
      <c r="B26" s="157">
        <f aca="true" t="shared" si="20" ref="B26:D27">B17/B8</f>
        <v>3.2123307365165226</v>
      </c>
      <c r="C26" s="117">
        <f t="shared" si="20"/>
        <v>3.416991194400499</v>
      </c>
      <c r="D26" s="166">
        <f t="shared" si="20"/>
        <v>3.594893106376291</v>
      </c>
      <c r="E26" s="166">
        <f aca="true" t="shared" si="21" ref="E26:G26">E17/E8</f>
        <v>3.6577742806699343</v>
      </c>
      <c r="F26" s="166">
        <f t="shared" si="21"/>
        <v>3.728777774066143</v>
      </c>
      <c r="G26" s="166">
        <f t="shared" si="21"/>
        <v>3.9196333056687</v>
      </c>
      <c r="H26" s="119">
        <f aca="true" t="shared" si="22" ref="H26">H17/H8</f>
        <v>4.1415510660240775</v>
      </c>
      <c r="I26" s="120">
        <f aca="true" t="shared" si="23" ref="I26:J26">I17/I8</f>
        <v>4.0194507464106835</v>
      </c>
      <c r="J26" s="119">
        <f t="shared" si="23"/>
        <v>4.210383689909197</v>
      </c>
      <c r="L26" s="95">
        <f>(J26-I26)/I26</f>
        <v>0.047502247332925726</v>
      </c>
    </row>
    <row r="27" spans="1:12" ht="21.95" customHeight="1" thickBot="1">
      <c r="A27" s="74" t="s">
        <v>21</v>
      </c>
      <c r="B27" s="158">
        <f t="shared" si="20"/>
        <v>4.756911294282482</v>
      </c>
      <c r="C27" s="159">
        <f t="shared" si="20"/>
        <v>5.141591434503083</v>
      </c>
      <c r="D27" s="159">
        <f t="shared" si="20"/>
        <v>5.415597672835969</v>
      </c>
      <c r="E27" s="159">
        <f aca="true" t="shared" si="24" ref="E27:G27">E18/E9</f>
        <v>5.485799896108399</v>
      </c>
      <c r="F27" s="159">
        <f t="shared" si="24"/>
        <v>4.800148169133554</v>
      </c>
      <c r="G27" s="159">
        <f t="shared" si="24"/>
        <v>4.927343918472844</v>
      </c>
      <c r="H27" s="250">
        <f aca="true" t="shared" si="25" ref="H27">H18/H9</f>
        <v>5.871515977300253</v>
      </c>
      <c r="I27" s="259">
        <f aca="true" t="shared" si="26" ref="I27:J27">I18/I9</f>
        <v>5.804831614484607</v>
      </c>
      <c r="J27" s="188">
        <f t="shared" si="26"/>
        <v>6.255770306981105</v>
      </c>
      <c r="L27" s="98">
        <f>(J27-I27)/I27</f>
        <v>0.07768333733769033</v>
      </c>
    </row>
    <row r="29" ht="15.75">
      <c r="A29" s="99" t="s">
        <v>39</v>
      </c>
    </row>
  </sheetData>
  <mergeCells count="46">
    <mergeCell ref="F23:F24"/>
    <mergeCell ref="P5:P6"/>
    <mergeCell ref="F14:F15"/>
    <mergeCell ref="P14:P15"/>
    <mergeCell ref="A23:A24"/>
    <mergeCell ref="B23:B24"/>
    <mergeCell ref="C23:C24"/>
    <mergeCell ref="D23:D24"/>
    <mergeCell ref="L23:L24"/>
    <mergeCell ref="H23:H24"/>
    <mergeCell ref="I23:J23"/>
    <mergeCell ref="E23:E24"/>
    <mergeCell ref="A5:A6"/>
    <mergeCell ref="B5:B6"/>
    <mergeCell ref="C5:C6"/>
    <mergeCell ref="D5:D6"/>
    <mergeCell ref="L5:L6"/>
    <mergeCell ref="H5:H6"/>
    <mergeCell ref="I5:J5"/>
    <mergeCell ref="E5:E6"/>
    <mergeCell ref="G5:G6"/>
    <mergeCell ref="F5:F6"/>
    <mergeCell ref="A14:A15"/>
    <mergeCell ref="B14:B15"/>
    <mergeCell ref="C14:C15"/>
    <mergeCell ref="D14:D15"/>
    <mergeCell ref="L14:L15"/>
    <mergeCell ref="H14:H15"/>
    <mergeCell ref="I14:J14"/>
    <mergeCell ref="E14:E15"/>
    <mergeCell ref="Q5:Q6"/>
    <mergeCell ref="G14:G15"/>
    <mergeCell ref="G23:G24"/>
    <mergeCell ref="Q14:Q15"/>
    <mergeCell ref="V5:W5"/>
    <mergeCell ref="V14:W14"/>
    <mergeCell ref="R5:R6"/>
    <mergeCell ref="R14:R15"/>
    <mergeCell ref="S5:T5"/>
    <mergeCell ref="S14:T14"/>
    <mergeCell ref="M14:M15"/>
    <mergeCell ref="N14:N15"/>
    <mergeCell ref="M5:M6"/>
    <mergeCell ref="N5:N6"/>
    <mergeCell ref="O5:O6"/>
    <mergeCell ref="O14:O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L25:L27</xm:sqref>
        </x14:conditionalFormatting>
        <x14:conditionalFormatting xmlns:xm="http://schemas.microsoft.com/office/excel/2006/main">
          <x14:cfRule type="iconSet" priority="4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V7:V9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V16:V18</xm:sqref>
        </x14:conditionalFormatting>
        <x14:conditionalFormatting xmlns:xm="http://schemas.microsoft.com/office/excel/2006/main">
          <x14:cfRule type="iconSet" priority="3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/>
          </x14:cfRule>
          <xm:sqref>W7:W9</xm:sqref>
        </x14:conditionalFormatting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/>
          </x14:cfRule>
          <xm:sqref>W16:W18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9"/>
  <sheetViews>
    <sheetView showGridLines="0" workbookViewId="0" topLeftCell="F10">
      <selection activeCell="I16" sqref="I16:J17"/>
    </sheetView>
  </sheetViews>
  <sheetFormatPr defaultColWidth="9.140625" defaultRowHeight="15"/>
  <cols>
    <col min="1" max="1" width="25.140625" style="0" bestFit="1" customWidth="1"/>
    <col min="2" max="10" width="11.7109375" style="0" customWidth="1"/>
    <col min="11" max="11" width="2.57421875" style="0" customWidth="1"/>
    <col min="12" max="20" width="10.7109375" style="0" customWidth="1"/>
    <col min="21" max="21" width="2.57421875" style="0" customWidth="1"/>
    <col min="22" max="23" width="10.57421875" style="0" customWidth="1"/>
    <col min="24" max="24" width="2.140625" style="0" customWidth="1"/>
    <col min="25" max="27" width="11.7109375" style="0" customWidth="1"/>
    <col min="33" max="33" width="2.140625" style="0" customWidth="1"/>
    <col min="37" max="37" width="11.421875" style="0" customWidth="1"/>
  </cols>
  <sheetData>
    <row r="1" ht="15">
      <c r="A1" s="1" t="s">
        <v>45</v>
      </c>
    </row>
    <row r="2" ht="15">
      <c r="A2" s="1"/>
    </row>
    <row r="3" spans="1:22" ht="15">
      <c r="A3" s="1" t="s">
        <v>22</v>
      </c>
      <c r="L3" s="1" t="s">
        <v>24</v>
      </c>
      <c r="V3" s="1" t="str">
        <f>2!V3</f>
        <v>VARIAÇÃO (JAN-SET)</v>
      </c>
    </row>
    <row r="4" spans="18:20" ht="15.75" thickBot="1">
      <c r="R4" s="73"/>
      <c r="S4" s="172"/>
      <c r="T4" s="172"/>
    </row>
    <row r="5" spans="1:23" ht="20.25" customHeight="1">
      <c r="A5" s="470" t="s">
        <v>43</v>
      </c>
      <c r="B5" s="472">
        <v>2016</v>
      </c>
      <c r="C5" s="461">
        <v>2017</v>
      </c>
      <c r="D5" s="461">
        <v>2018</v>
      </c>
      <c r="E5" s="461">
        <v>2019</v>
      </c>
      <c r="F5" s="461">
        <v>2020</v>
      </c>
      <c r="G5" s="463">
        <v>2021</v>
      </c>
      <c r="H5" s="463">
        <v>2022</v>
      </c>
      <c r="I5" s="467" t="s">
        <v>95</v>
      </c>
      <c r="J5" s="468"/>
      <c r="L5" s="474">
        <v>2016</v>
      </c>
      <c r="M5" s="461">
        <v>2017</v>
      </c>
      <c r="N5" s="461">
        <v>2018</v>
      </c>
      <c r="O5" s="461">
        <v>2019</v>
      </c>
      <c r="P5" s="461">
        <v>2020</v>
      </c>
      <c r="Q5" s="461">
        <v>2021</v>
      </c>
      <c r="R5" s="463">
        <v>2022</v>
      </c>
      <c r="S5" s="467" t="str">
        <f>I5</f>
        <v>janeiro - setembro</v>
      </c>
      <c r="T5" s="468"/>
      <c r="V5" s="465" t="s">
        <v>88</v>
      </c>
      <c r="W5" s="466"/>
    </row>
    <row r="6" spans="1:23" ht="20.25" customHeight="1" thickBot="1">
      <c r="A6" s="471"/>
      <c r="B6" s="473"/>
      <c r="C6" s="462"/>
      <c r="D6" s="462"/>
      <c r="E6" s="462"/>
      <c r="F6" s="462"/>
      <c r="G6" s="464"/>
      <c r="H6" s="464"/>
      <c r="I6" s="167">
        <v>2022</v>
      </c>
      <c r="J6" s="169">
        <v>2023</v>
      </c>
      <c r="L6" s="475">
        <v>2016</v>
      </c>
      <c r="M6" s="462">
        <v>2017</v>
      </c>
      <c r="N6" s="469">
        <v>2018</v>
      </c>
      <c r="O6" s="469"/>
      <c r="P6" s="469"/>
      <c r="Q6" s="462"/>
      <c r="R6" s="464"/>
      <c r="S6" s="167">
        <v>2022</v>
      </c>
      <c r="T6" s="169">
        <v>2023</v>
      </c>
      <c r="V6" s="91" t="s">
        <v>0</v>
      </c>
      <c r="W6" s="75" t="s">
        <v>38</v>
      </c>
    </row>
    <row r="7" spans="1:23" ht="21.95" customHeight="1">
      <c r="A7" s="24" t="s">
        <v>37</v>
      </c>
      <c r="B7" s="76">
        <v>48051990</v>
      </c>
      <c r="C7" s="11">
        <v>52503615</v>
      </c>
      <c r="D7" s="2">
        <v>52337646</v>
      </c>
      <c r="E7" s="35">
        <v>55432735</v>
      </c>
      <c r="F7" s="35">
        <v>31472545</v>
      </c>
      <c r="G7" s="2">
        <v>28211839</v>
      </c>
      <c r="H7" s="384">
        <v>54339789</v>
      </c>
      <c r="I7" s="2">
        <v>40431398</v>
      </c>
      <c r="J7" s="12">
        <v>43502364</v>
      </c>
      <c r="L7" s="77">
        <f aca="true" t="shared" si="0" ref="L7:T7">B7/B9</f>
        <v>0.3265215824307922</v>
      </c>
      <c r="M7" s="79">
        <f t="shared" si="0"/>
        <v>0.33866384265840116</v>
      </c>
      <c r="N7" s="79">
        <f t="shared" si="0"/>
        <v>0.35128215295789383</v>
      </c>
      <c r="O7" s="79">
        <f t="shared" si="0"/>
        <v>0.36067818128681806</v>
      </c>
      <c r="P7" s="79">
        <f t="shared" si="0"/>
        <v>0.225628325866813</v>
      </c>
      <c r="Q7" s="79">
        <f t="shared" si="0"/>
        <v>0.20557131612926036</v>
      </c>
      <c r="R7" s="19">
        <f t="shared" si="0"/>
        <v>0.3499883206885231</v>
      </c>
      <c r="S7" s="173">
        <f t="shared" si="0"/>
        <v>0.34675987217722093</v>
      </c>
      <c r="T7" s="19">
        <f t="shared" si="0"/>
        <v>0.3712838078743992</v>
      </c>
      <c r="V7" s="45">
        <f>(J7-I7)/I7</f>
        <v>0.07595497934550767</v>
      </c>
      <c r="W7" s="81">
        <f>(T7-S7)*100</f>
        <v>2.4523935697178256</v>
      </c>
    </row>
    <row r="8" spans="1:23" ht="21.95" customHeight="1" thickBot="1">
      <c r="A8" s="24" t="s">
        <v>36</v>
      </c>
      <c r="B8" s="76">
        <v>99111299</v>
      </c>
      <c r="C8" s="11">
        <v>102528037</v>
      </c>
      <c r="D8" s="2">
        <v>96652690</v>
      </c>
      <c r="E8" s="35">
        <v>98257557</v>
      </c>
      <c r="F8" s="35">
        <v>108015903</v>
      </c>
      <c r="G8" s="2">
        <v>109024423</v>
      </c>
      <c r="H8" s="385">
        <v>100921932</v>
      </c>
      <c r="I8" s="2">
        <v>76166286</v>
      </c>
      <c r="J8" s="12">
        <v>73665051</v>
      </c>
      <c r="L8" s="77">
        <f aca="true" t="shared" si="1" ref="L8:T8">B8/B9</f>
        <v>0.6734784175692078</v>
      </c>
      <c r="M8" s="80">
        <f t="shared" si="1"/>
        <v>0.6613361573415989</v>
      </c>
      <c r="N8" s="80">
        <f t="shared" si="1"/>
        <v>0.6487178470421061</v>
      </c>
      <c r="O8" s="80">
        <f t="shared" si="1"/>
        <v>0.6393218187131819</v>
      </c>
      <c r="P8" s="80">
        <f t="shared" si="1"/>
        <v>0.774371674133187</v>
      </c>
      <c r="Q8" s="80">
        <f t="shared" si="1"/>
        <v>0.7944286838707396</v>
      </c>
      <c r="R8" s="94">
        <f t="shared" si="1"/>
        <v>0.650011679311477</v>
      </c>
      <c r="S8" s="173">
        <f t="shared" si="1"/>
        <v>0.6532401278227791</v>
      </c>
      <c r="T8" s="19">
        <f t="shared" si="1"/>
        <v>0.6287161921256008</v>
      </c>
      <c r="V8" s="92">
        <f aca="true" t="shared" si="2" ref="V8:V9">(J8-I8)/I8</f>
        <v>-0.032839135677430825</v>
      </c>
      <c r="W8" s="97">
        <f aca="true" t="shared" si="3" ref="W8:W9">(T8-S8)*100</f>
        <v>-2.4523935697178256</v>
      </c>
    </row>
    <row r="9" spans="1:23" ht="21.95" customHeight="1" thickBot="1">
      <c r="A9" s="74" t="s">
        <v>21</v>
      </c>
      <c r="B9" s="83">
        <f aca="true" t="shared" si="4" ref="B9:H9">B7+B8</f>
        <v>147163289</v>
      </c>
      <c r="C9" s="84">
        <f t="shared" si="4"/>
        <v>155031652</v>
      </c>
      <c r="D9" s="84">
        <f t="shared" si="4"/>
        <v>148990336</v>
      </c>
      <c r="E9" s="84">
        <f t="shared" si="4"/>
        <v>153690292</v>
      </c>
      <c r="F9" s="84">
        <f t="shared" si="4"/>
        <v>139488448</v>
      </c>
      <c r="G9" s="84">
        <f t="shared" si="4"/>
        <v>137236262</v>
      </c>
      <c r="H9" s="168">
        <f t="shared" si="4"/>
        <v>155261721</v>
      </c>
      <c r="I9" s="174">
        <f>I7+I8</f>
        <v>116597684</v>
      </c>
      <c r="J9" s="170">
        <f>J7+J8</f>
        <v>117167415</v>
      </c>
      <c r="L9" s="89">
        <f>L7+L8</f>
        <v>1</v>
      </c>
      <c r="M9" s="85">
        <f aca="true" t="shared" si="5" ref="M9">M7+M8</f>
        <v>1</v>
      </c>
      <c r="N9" s="85">
        <f>N7+N8</f>
        <v>1</v>
      </c>
      <c r="O9" s="85">
        <f>O7+O8</f>
        <v>1</v>
      </c>
      <c r="P9" s="85">
        <f>P7+P8</f>
        <v>1</v>
      </c>
      <c r="Q9" s="85">
        <f aca="true" t="shared" si="6" ref="Q9:R9">Q7+Q8</f>
        <v>1</v>
      </c>
      <c r="R9" s="175">
        <f t="shared" si="6"/>
        <v>1</v>
      </c>
      <c r="S9" s="177">
        <f aca="true" t="shared" si="7" ref="S9:T9">S7+S8</f>
        <v>1</v>
      </c>
      <c r="T9" s="178">
        <f t="shared" si="7"/>
        <v>1</v>
      </c>
      <c r="V9" s="241">
        <f t="shared" si="2"/>
        <v>0.0048862977415572</v>
      </c>
      <c r="W9" s="315">
        <f t="shared" si="3"/>
        <v>0</v>
      </c>
    </row>
    <row r="12" spans="1:22" ht="15">
      <c r="A12" s="1" t="s">
        <v>23</v>
      </c>
      <c r="L12" s="1" t="s">
        <v>25</v>
      </c>
      <c r="V12" s="1" t="str">
        <f>V3</f>
        <v>VARIAÇÃO (JAN-SET)</v>
      </c>
    </row>
    <row r="13" ht="15.75" thickBot="1"/>
    <row r="14" spans="1:23" ht="20.25" customHeight="1">
      <c r="A14" s="470" t="str">
        <f>A5</f>
        <v>NÃO CERTIFICADO</v>
      </c>
      <c r="B14" s="472">
        <v>2016</v>
      </c>
      <c r="C14" s="461">
        <v>2017</v>
      </c>
      <c r="D14" s="461">
        <v>2018</v>
      </c>
      <c r="E14" s="461">
        <v>2019</v>
      </c>
      <c r="F14" s="461">
        <v>2020</v>
      </c>
      <c r="G14" s="461">
        <v>2021</v>
      </c>
      <c r="H14" s="463">
        <v>2022</v>
      </c>
      <c r="I14" s="467" t="str">
        <f>I5</f>
        <v>janeiro - setembro</v>
      </c>
      <c r="J14" s="468"/>
      <c r="L14" s="474">
        <v>2016</v>
      </c>
      <c r="M14" s="461">
        <v>2017</v>
      </c>
      <c r="N14" s="461">
        <v>2018</v>
      </c>
      <c r="O14" s="461">
        <v>2019</v>
      </c>
      <c r="P14" s="461">
        <v>2020</v>
      </c>
      <c r="Q14" s="461">
        <v>2021</v>
      </c>
      <c r="R14" s="463">
        <v>2022</v>
      </c>
      <c r="S14" s="467" t="str">
        <f>I5</f>
        <v>janeiro - setembro</v>
      </c>
      <c r="T14" s="468"/>
      <c r="V14" s="465" t="s">
        <v>88</v>
      </c>
      <c r="W14" s="466"/>
    </row>
    <row r="15" spans="1:23" ht="20.25" customHeight="1" thickBot="1">
      <c r="A15" s="471"/>
      <c r="B15" s="473"/>
      <c r="C15" s="462"/>
      <c r="D15" s="462"/>
      <c r="E15" s="462"/>
      <c r="F15" s="462"/>
      <c r="G15" s="462"/>
      <c r="H15" s="464"/>
      <c r="I15" s="167">
        <v>2022</v>
      </c>
      <c r="J15" s="169">
        <v>2023</v>
      </c>
      <c r="L15" s="475">
        <v>2016</v>
      </c>
      <c r="M15" s="462">
        <v>2017</v>
      </c>
      <c r="N15" s="469">
        <v>2018</v>
      </c>
      <c r="O15" s="469"/>
      <c r="P15" s="469"/>
      <c r="Q15" s="462"/>
      <c r="R15" s="464"/>
      <c r="S15" s="167">
        <v>2022</v>
      </c>
      <c r="T15" s="169">
        <v>2023</v>
      </c>
      <c r="V15" s="91" t="s">
        <v>1</v>
      </c>
      <c r="W15" s="75" t="s">
        <v>38</v>
      </c>
    </row>
    <row r="16" spans="1:23" ht="21.95" customHeight="1">
      <c r="A16" s="24" t="s">
        <v>37</v>
      </c>
      <c r="B16" s="76">
        <v>209541598</v>
      </c>
      <c r="C16" s="11">
        <v>229381261</v>
      </c>
      <c r="D16" s="11">
        <v>222717428</v>
      </c>
      <c r="E16" s="35">
        <v>237232488</v>
      </c>
      <c r="F16" s="35">
        <v>134437906</v>
      </c>
      <c r="G16" s="12">
        <v>122048204</v>
      </c>
      <c r="H16" s="12">
        <v>249522474</v>
      </c>
      <c r="I16" s="2">
        <v>186220832</v>
      </c>
      <c r="J16" s="12">
        <v>199770582</v>
      </c>
      <c r="L16" s="77">
        <f>B16/B18</f>
        <v>0.6446946851678867</v>
      </c>
      <c r="M16" s="79">
        <f>C16/C18</f>
        <v>0.6520222806994325</v>
      </c>
      <c r="N16" s="79">
        <f>D16/D18</f>
        <v>0.6319365208121398</v>
      </c>
      <c r="O16" s="79">
        <f>E16/E18</f>
        <v>0.6438642152026056</v>
      </c>
      <c r="P16" s="79">
        <f aca="true" t="shared" si="8" ref="P16:Q16">F16/F18</f>
        <v>0.48222344570253217</v>
      </c>
      <c r="Q16" s="79">
        <f t="shared" si="8"/>
        <v>0.4555763553101425</v>
      </c>
      <c r="R16" s="19">
        <f>H16/H18</f>
        <v>0.6352051526703832</v>
      </c>
      <c r="S16" s="96">
        <f>I16/I18</f>
        <v>0.6330511998352212</v>
      </c>
      <c r="T16" s="78">
        <f>J16/J18</f>
        <v>0.6468692107122861</v>
      </c>
      <c r="V16" s="45">
        <f>(J16-I16)/I16</f>
        <v>0.07276173054580704</v>
      </c>
      <c r="W16" s="81">
        <f>(T16-S16)*100</f>
        <v>1.3818010877064912</v>
      </c>
    </row>
    <row r="17" spans="1:23" ht="21.95" customHeight="1" thickBot="1">
      <c r="A17" s="24" t="s">
        <v>36</v>
      </c>
      <c r="B17" s="76">
        <v>115482949</v>
      </c>
      <c r="C17" s="11">
        <v>122418467</v>
      </c>
      <c r="D17" s="11">
        <v>129718965</v>
      </c>
      <c r="E17" s="35">
        <v>131218627</v>
      </c>
      <c r="F17" s="35">
        <v>144349671</v>
      </c>
      <c r="G17" s="43">
        <v>145850256</v>
      </c>
      <c r="H17" s="43">
        <v>143299393</v>
      </c>
      <c r="I17" s="2">
        <v>107943103</v>
      </c>
      <c r="J17" s="12">
        <v>109056270</v>
      </c>
      <c r="L17" s="77">
        <f>B17/B18</f>
        <v>0.3553053148321133</v>
      </c>
      <c r="M17" s="80">
        <f>C17/C18</f>
        <v>0.34797771930056753</v>
      </c>
      <c r="N17" s="80">
        <f>D17/D18</f>
        <v>0.36806347918786014</v>
      </c>
      <c r="O17" s="80">
        <f>E17/E18</f>
        <v>0.3561357847973944</v>
      </c>
      <c r="P17" s="80">
        <f aca="true" t="shared" si="9" ref="P17:Q17">F17/F18</f>
        <v>0.5177765542974678</v>
      </c>
      <c r="Q17" s="80">
        <f t="shared" si="9"/>
        <v>0.5444236446898575</v>
      </c>
      <c r="R17" s="94">
        <f>H17/H18</f>
        <v>0.3647948473296167</v>
      </c>
      <c r="S17" s="236">
        <f>I17/I18</f>
        <v>0.3669488001647789</v>
      </c>
      <c r="T17" s="78">
        <f>J17/J18</f>
        <v>0.35313078928771385</v>
      </c>
      <c r="V17" s="92">
        <f aca="true" t="shared" si="10" ref="V17:V18">(J17-I17)/I17</f>
        <v>0.010312534743419411</v>
      </c>
      <c r="W17" s="97">
        <f aca="true" t="shared" si="11" ref="W17:W18">(T17-S17)*100</f>
        <v>-1.3818010877065023</v>
      </c>
    </row>
    <row r="18" spans="1:23" ht="21.95" customHeight="1" thickBot="1">
      <c r="A18" s="74" t="s">
        <v>21</v>
      </c>
      <c r="B18" s="83">
        <f aca="true" t="shared" si="12" ref="B18:H18">B16+B17</f>
        <v>325024547</v>
      </c>
      <c r="C18" s="84">
        <f t="shared" si="12"/>
        <v>351799728</v>
      </c>
      <c r="D18" s="84">
        <f t="shared" si="12"/>
        <v>352436393</v>
      </c>
      <c r="E18" s="84">
        <f t="shared" si="12"/>
        <v>368451115</v>
      </c>
      <c r="F18" s="84">
        <f t="shared" si="12"/>
        <v>278787577</v>
      </c>
      <c r="G18" s="84">
        <f t="shared" si="12"/>
        <v>267898460</v>
      </c>
      <c r="H18" s="168">
        <f t="shared" si="12"/>
        <v>392821867</v>
      </c>
      <c r="I18" s="174">
        <f>I16+I17</f>
        <v>294163935</v>
      </c>
      <c r="J18" s="170">
        <f>J16+J17</f>
        <v>308826852</v>
      </c>
      <c r="L18" s="89">
        <f>L16+L17</f>
        <v>1</v>
      </c>
      <c r="M18" s="85">
        <f aca="true" t="shared" si="13" ref="M18">M16+M17</f>
        <v>1</v>
      </c>
      <c r="N18" s="85">
        <f>N16+N17</f>
        <v>1</v>
      </c>
      <c r="O18" s="85">
        <f>O16+O17</f>
        <v>1</v>
      </c>
      <c r="P18" s="85">
        <f aca="true" t="shared" si="14" ref="P18:Q18">P16+P17</f>
        <v>1</v>
      </c>
      <c r="Q18" s="85">
        <f t="shared" si="14"/>
        <v>1</v>
      </c>
      <c r="R18" s="175">
        <f>R16+R17</f>
        <v>1</v>
      </c>
      <c r="S18" s="90">
        <f aca="true" t="shared" si="15" ref="S18:T18">S16+S17</f>
        <v>1</v>
      </c>
      <c r="T18" s="90">
        <f t="shared" si="15"/>
        <v>1</v>
      </c>
      <c r="V18" s="241">
        <f t="shared" si="10"/>
        <v>0.04984607307486555</v>
      </c>
      <c r="W18" s="315">
        <f t="shared" si="11"/>
        <v>0</v>
      </c>
    </row>
    <row r="21" spans="1:19" ht="15">
      <c r="A21" s="1" t="s">
        <v>27</v>
      </c>
      <c r="L21" s="1" t="str">
        <f>V12</f>
        <v>VARIAÇÃO (JAN-SET)</v>
      </c>
      <c r="S21" s="251"/>
    </row>
    <row r="22" ht="15.75" thickBot="1"/>
    <row r="23" spans="1:12" ht="20.25" customHeight="1">
      <c r="A23" s="470" t="str">
        <f>A5</f>
        <v>NÃO CERTIFICADO</v>
      </c>
      <c r="B23" s="472">
        <v>2016</v>
      </c>
      <c r="C23" s="461">
        <v>2017</v>
      </c>
      <c r="D23" s="461">
        <v>2018</v>
      </c>
      <c r="E23" s="461">
        <v>2019</v>
      </c>
      <c r="F23" s="461">
        <v>2020</v>
      </c>
      <c r="G23" s="461">
        <v>2021</v>
      </c>
      <c r="H23" s="463">
        <v>2022</v>
      </c>
      <c r="I23" s="467" t="str">
        <f>I5</f>
        <v>janeiro - setembro</v>
      </c>
      <c r="J23" s="468"/>
      <c r="L23" s="478" t="s">
        <v>89</v>
      </c>
    </row>
    <row r="24" spans="1:12" ht="20.25" customHeight="1" thickBot="1">
      <c r="A24" s="471"/>
      <c r="B24" s="473"/>
      <c r="C24" s="462"/>
      <c r="D24" s="462"/>
      <c r="E24" s="462"/>
      <c r="F24" s="462"/>
      <c r="G24" s="462"/>
      <c r="H24" s="464"/>
      <c r="I24" s="167">
        <v>2022</v>
      </c>
      <c r="J24" s="169">
        <v>2023</v>
      </c>
      <c r="L24" s="479"/>
    </row>
    <row r="25" spans="1:12" ht="21.95" customHeight="1">
      <c r="A25" s="24" t="s">
        <v>37</v>
      </c>
      <c r="B25" s="157">
        <f>B16/B7</f>
        <v>4.360726746176381</v>
      </c>
      <c r="C25" s="166">
        <f aca="true" t="shared" si="16" ref="C25:D25">C16/C7</f>
        <v>4.368866048556847</v>
      </c>
      <c r="D25" s="166">
        <f t="shared" si="16"/>
        <v>4.255396354662187</v>
      </c>
      <c r="E25" s="166">
        <f aca="true" t="shared" si="17" ref="E25:G25">E16/E7</f>
        <v>4.279646097202312</v>
      </c>
      <c r="F25" s="166">
        <f t="shared" si="17"/>
        <v>4.2715930980478385</v>
      </c>
      <c r="G25" s="166">
        <f t="shared" si="17"/>
        <v>4.326134287098406</v>
      </c>
      <c r="H25" s="256">
        <f aca="true" t="shared" si="18" ref="H25">H16/H7</f>
        <v>4.591892581695523</v>
      </c>
      <c r="I25" s="252">
        <f aca="true" t="shared" si="19" ref="I25:J25">I16/I7</f>
        <v>4.605846970713206</v>
      </c>
      <c r="J25" s="253">
        <f t="shared" si="19"/>
        <v>4.592177611313261</v>
      </c>
      <c r="L25" s="42">
        <f>(J25-I25)/I25</f>
        <v>-0.002967827521596715</v>
      </c>
    </row>
    <row r="26" spans="1:12" ht="21.95" customHeight="1" thickBot="1">
      <c r="A26" s="24" t="s">
        <v>36</v>
      </c>
      <c r="B26" s="157">
        <f aca="true" t="shared" si="20" ref="B26:D27">B17/B8</f>
        <v>1.1651844962701983</v>
      </c>
      <c r="C26" s="166">
        <f t="shared" si="20"/>
        <v>1.1939999104830223</v>
      </c>
      <c r="D26" s="166">
        <f t="shared" si="20"/>
        <v>1.3421143788134609</v>
      </c>
      <c r="E26" s="166">
        <f aca="true" t="shared" si="21" ref="E26:G26">E17/E8</f>
        <v>1.3354558265681284</v>
      </c>
      <c r="F26" s="166">
        <f t="shared" si="21"/>
        <v>1.3363742466699555</v>
      </c>
      <c r="G26" s="166">
        <f t="shared" si="21"/>
        <v>1.3377759953840802</v>
      </c>
      <c r="H26" s="257">
        <f aca="true" t="shared" si="22" ref="H26">H17/H8</f>
        <v>1.4199033863125015</v>
      </c>
      <c r="I26" s="252">
        <f aca="true" t="shared" si="23" ref="I26:J26">I17/I8</f>
        <v>1.417203183571272</v>
      </c>
      <c r="J26" s="253">
        <f t="shared" si="23"/>
        <v>1.4804343242767863</v>
      </c>
      <c r="L26" s="95">
        <f aca="true" t="shared" si="24" ref="L26:L27">(J26-I26)/I26</f>
        <v>0.044616849184726984</v>
      </c>
    </row>
    <row r="27" spans="1:12" ht="21.95" customHeight="1" thickBot="1">
      <c r="A27" s="74" t="s">
        <v>21</v>
      </c>
      <c r="B27" s="158">
        <f t="shared" si="20"/>
        <v>2.208598008434019</v>
      </c>
      <c r="C27" s="159">
        <f t="shared" si="20"/>
        <v>2.269212276729142</v>
      </c>
      <c r="D27" s="159">
        <f t="shared" si="20"/>
        <v>2.3654983434630283</v>
      </c>
      <c r="E27" s="159">
        <f aca="true" t="shared" si="25" ref="E27:G27">E18/E9</f>
        <v>2.3973610187428105</v>
      </c>
      <c r="F27" s="159">
        <f t="shared" si="25"/>
        <v>1.998642762159057</v>
      </c>
      <c r="G27" s="159">
        <f t="shared" si="25"/>
        <v>1.9520967424775821</v>
      </c>
      <c r="H27" s="258">
        <f aca="true" t="shared" si="26" ref="H27">H18/H9</f>
        <v>2.530062558046745</v>
      </c>
      <c r="I27" s="254">
        <f aca="true" t="shared" si="27" ref="I27:J27">I18/I9</f>
        <v>2.522896895619299</v>
      </c>
      <c r="J27" s="255">
        <f t="shared" si="27"/>
        <v>2.6357742210152884</v>
      </c>
      <c r="L27" s="98">
        <f t="shared" si="24"/>
        <v>0.04474115672027145</v>
      </c>
    </row>
    <row r="29" ht="15.75">
      <c r="A29" s="99" t="s">
        <v>39</v>
      </c>
    </row>
  </sheetData>
  <mergeCells count="46">
    <mergeCell ref="V14:W14"/>
    <mergeCell ref="H5:H6"/>
    <mergeCell ref="R5:R6"/>
    <mergeCell ref="S5:T5"/>
    <mergeCell ref="I14:J14"/>
    <mergeCell ref="S14:T14"/>
    <mergeCell ref="H14:H15"/>
    <mergeCell ref="R14:R15"/>
    <mergeCell ref="M5:M6"/>
    <mergeCell ref="N5:N6"/>
    <mergeCell ref="I5:J5"/>
    <mergeCell ref="Q5:Q6"/>
    <mergeCell ref="Q14:Q15"/>
    <mergeCell ref="P5:P6"/>
    <mergeCell ref="P14:P15"/>
    <mergeCell ref="A23:A24"/>
    <mergeCell ref="B23:B24"/>
    <mergeCell ref="C23:C24"/>
    <mergeCell ref="D23:D24"/>
    <mergeCell ref="V5:W5"/>
    <mergeCell ref="A14:A15"/>
    <mergeCell ref="B14:B15"/>
    <mergeCell ref="C14:C15"/>
    <mergeCell ref="D14:D15"/>
    <mergeCell ref="L14:L15"/>
    <mergeCell ref="A5:A6"/>
    <mergeCell ref="B5:B6"/>
    <mergeCell ref="C5:C6"/>
    <mergeCell ref="D5:D6"/>
    <mergeCell ref="L5:L6"/>
    <mergeCell ref="M14:M15"/>
    <mergeCell ref="E5:E6"/>
    <mergeCell ref="O5:O6"/>
    <mergeCell ref="O14:O15"/>
    <mergeCell ref="E14:E15"/>
    <mergeCell ref="E23:E24"/>
    <mergeCell ref="G5:G6"/>
    <mergeCell ref="G14:G15"/>
    <mergeCell ref="G23:G24"/>
    <mergeCell ref="N14:N15"/>
    <mergeCell ref="I23:J23"/>
    <mergeCell ref="H23:H24"/>
    <mergeCell ref="L23:L24"/>
    <mergeCell ref="F5:F6"/>
    <mergeCell ref="F14:F15"/>
    <mergeCell ref="F23:F24"/>
  </mergeCells>
  <printOptions/>
  <pageMargins left="0.7" right="0.7" top="0.75" bottom="0.75" header="0.3" footer="0.3"/>
  <pageSetup horizontalDpi="600" verticalDpi="600" orientation="portrait" paperSize="9" r:id="rId1"/>
  <ignoredErrors>
    <ignoredError sqref="I25:J2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L25:L27</xm:sqref>
        </x14:conditionalFormatting>
        <x14:conditionalFormatting xmlns:xm="http://schemas.microsoft.com/office/excel/2006/main">
          <x14:cfRule type="iconSet" priority="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V7:V9</xm:sqref>
        </x14:conditionalFormatting>
        <x14:conditionalFormatting xmlns:xm="http://schemas.microsoft.com/office/excel/2006/main">
          <x14:cfRule type="iconSet" priority="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V16:V18</xm:sqref>
        </x14:conditionalFormatting>
        <x14:conditionalFormatting xmlns:xm="http://schemas.microsoft.com/office/excel/2006/main">
          <x14:cfRule type="iconSet" priority="4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/>
          </x14:cfRule>
          <xm:sqref>W7:W9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  <x14:dxf/>
          </x14:cfRule>
          <xm:sqref>W16:W18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74"/>
  <sheetViews>
    <sheetView showGridLines="0" workbookViewId="0" topLeftCell="E43">
      <selection activeCell="W7" sqref="W7"/>
    </sheetView>
  </sheetViews>
  <sheetFormatPr defaultColWidth="9.140625" defaultRowHeight="15"/>
  <cols>
    <col min="1" max="1" width="2.7109375" style="0" customWidth="1"/>
    <col min="2" max="2" width="22.140625" style="0" bestFit="1" customWidth="1"/>
    <col min="3" max="4" width="11.140625" style="0" customWidth="1"/>
    <col min="5" max="5" width="11.140625" style="0" bestFit="1" customWidth="1"/>
    <col min="6" max="7" width="12.7109375" style="0" customWidth="1"/>
    <col min="8" max="8" width="13.28125" style="0" customWidth="1"/>
    <col min="9" max="9" width="12.7109375" style="0" bestFit="1" customWidth="1"/>
    <col min="10" max="11" width="12.7109375" style="0" customWidth="1"/>
    <col min="12" max="12" width="2.57421875" style="0" customWidth="1"/>
    <col min="13" max="21" width="10.140625" style="0" customWidth="1"/>
    <col min="22" max="22" width="2.57421875" style="0" customWidth="1"/>
    <col min="23" max="23" width="11.140625" style="0" customWidth="1"/>
    <col min="27" max="28" width="9.28125" style="0" customWidth="1"/>
    <col min="29" max="29" width="1.8515625" style="0" customWidth="1"/>
    <col min="33" max="33" width="11.57421875" style="0" customWidth="1"/>
  </cols>
  <sheetData>
    <row r="1" ht="15">
      <c r="A1" s="1" t="s">
        <v>57</v>
      </c>
    </row>
    <row r="2" ht="15">
      <c r="A2" s="1"/>
    </row>
    <row r="3" spans="1:23" ht="15">
      <c r="A3" s="1" t="s">
        <v>22</v>
      </c>
      <c r="M3" s="1" t="s">
        <v>24</v>
      </c>
      <c r="W3" s="1" t="str">
        <f>2!V3</f>
        <v>VARIAÇÃO (JAN-SET)</v>
      </c>
    </row>
    <row r="4" ht="15.75" thickBot="1"/>
    <row r="5" spans="1:24" ht="24" customHeight="1">
      <c r="A5" s="470" t="s">
        <v>29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81">
        <v>2022</v>
      </c>
      <c r="J5" s="467" t="s">
        <v>95</v>
      </c>
      <c r="K5" s="468"/>
      <c r="M5" s="474">
        <v>2016</v>
      </c>
      <c r="N5" s="461">
        <v>2017</v>
      </c>
      <c r="O5" s="461">
        <v>2018</v>
      </c>
      <c r="P5" s="476">
        <v>2019</v>
      </c>
      <c r="Q5" s="476">
        <v>2020</v>
      </c>
      <c r="R5" s="476">
        <v>2021</v>
      </c>
      <c r="S5" s="481">
        <v>2022</v>
      </c>
      <c r="T5" s="467" t="str">
        <f>J5</f>
        <v>janeiro - setembro</v>
      </c>
      <c r="U5" s="468"/>
      <c r="W5" s="465" t="s">
        <v>88</v>
      </c>
      <c r="X5" s="466"/>
    </row>
    <row r="6" spans="1:24" ht="20.25" customHeight="1" thickBot="1">
      <c r="A6" s="486"/>
      <c r="B6" s="487"/>
      <c r="C6" s="488"/>
      <c r="D6" s="469"/>
      <c r="E6" s="469"/>
      <c r="F6" s="469"/>
      <c r="G6" s="469"/>
      <c r="H6" s="462"/>
      <c r="I6" s="482"/>
      <c r="J6" s="167">
        <v>2022</v>
      </c>
      <c r="K6" s="169">
        <v>2023</v>
      </c>
      <c r="M6" s="480"/>
      <c r="N6" s="469"/>
      <c r="O6" s="469"/>
      <c r="P6" s="484"/>
      <c r="Q6" s="484"/>
      <c r="R6" s="484"/>
      <c r="S6" s="483"/>
      <c r="T6" s="167">
        <v>2022</v>
      </c>
      <c r="U6" s="169">
        <v>2023</v>
      </c>
      <c r="W6" s="91" t="s">
        <v>0</v>
      </c>
      <c r="X6" s="75" t="s">
        <v>38</v>
      </c>
    </row>
    <row r="7" spans="1:24" ht="20.1" customHeight="1" thickBot="1">
      <c r="A7" s="3" t="s">
        <v>2</v>
      </c>
      <c r="B7" s="4"/>
      <c r="C7" s="8">
        <f aca="true" t="shared" si="0" ref="C7:I7">SUM(C8:C20)</f>
        <v>109737188</v>
      </c>
      <c r="D7" s="9">
        <f t="shared" si="0"/>
        <v>112363732</v>
      </c>
      <c r="E7" s="9">
        <f t="shared" si="0"/>
        <v>115103876</v>
      </c>
      <c r="F7" s="9">
        <f t="shared" si="0"/>
        <v>124601025</v>
      </c>
      <c r="G7" s="9">
        <f t="shared" si="0"/>
        <v>112402544</v>
      </c>
      <c r="H7" s="9">
        <f t="shared" si="0"/>
        <v>117693300</v>
      </c>
      <c r="I7" s="110">
        <f t="shared" si="0"/>
        <v>124584471</v>
      </c>
      <c r="J7" s="181">
        <f aca="true" t="shared" si="1" ref="J7:K7">SUM(J8:J20)</f>
        <v>91145310</v>
      </c>
      <c r="K7" s="180">
        <f t="shared" si="1"/>
        <v>89712818</v>
      </c>
      <c r="M7" s="64">
        <f aca="true" t="shared" si="2" ref="M7:U7">C7/C24</f>
        <v>0.42715836607808244</v>
      </c>
      <c r="N7" s="16">
        <f t="shared" si="2"/>
        <v>0.42021567582483027</v>
      </c>
      <c r="O7" s="16">
        <f t="shared" si="2"/>
        <v>0.4358439934306474</v>
      </c>
      <c r="P7" s="16">
        <f t="shared" si="2"/>
        <v>0.44773594211708734</v>
      </c>
      <c r="Q7" s="260">
        <f t="shared" si="2"/>
        <v>0.44623486972491655</v>
      </c>
      <c r="R7" s="260">
        <f t="shared" si="2"/>
        <v>0.4616698788350015</v>
      </c>
      <c r="S7" s="17">
        <f t="shared" si="2"/>
        <v>0.4451890880116032</v>
      </c>
      <c r="T7" s="7">
        <f t="shared" si="2"/>
        <v>0.438740716329524</v>
      </c>
      <c r="U7" s="17">
        <f t="shared" si="2"/>
        <v>0.43364615700137965</v>
      </c>
      <c r="W7" s="102">
        <f>(K7-J7)/J7</f>
        <v>-0.015716573897219727</v>
      </c>
      <c r="X7" s="101">
        <f>(U7-T7)*100</f>
        <v>-0.5094559328144344</v>
      </c>
    </row>
    <row r="8" spans="1:24" ht="20.1" customHeight="1">
      <c r="A8" s="24"/>
      <c r="B8" t="s">
        <v>10</v>
      </c>
      <c r="C8" s="10">
        <v>18625525</v>
      </c>
      <c r="D8" s="35">
        <v>19983662</v>
      </c>
      <c r="E8" s="35">
        <v>20334191</v>
      </c>
      <c r="F8" s="35">
        <v>21469566</v>
      </c>
      <c r="G8" s="35">
        <v>19900394</v>
      </c>
      <c r="H8" s="35">
        <v>20394126</v>
      </c>
      <c r="I8" s="12">
        <v>21704967</v>
      </c>
      <c r="J8" s="10">
        <v>16803815</v>
      </c>
      <c r="K8" s="162">
        <v>16104259</v>
      </c>
      <c r="M8" s="96">
        <f>C8/$C$7</f>
        <v>0.16972846980551387</v>
      </c>
      <c r="N8" s="18">
        <f>D8/$D$7</f>
        <v>0.17784797322324608</v>
      </c>
      <c r="O8" s="18">
        <f>E8/$E$7</f>
        <v>0.17665948104128135</v>
      </c>
      <c r="P8" s="37">
        <f>F8/$F$7</f>
        <v>0.17230649587352914</v>
      </c>
      <c r="Q8" s="37">
        <f>G8/$G$7</f>
        <v>0.17704576152653625</v>
      </c>
      <c r="R8" s="37">
        <f>H8/$H$7</f>
        <v>0.17328196252462968</v>
      </c>
      <c r="S8" s="19">
        <f>I8/$I$7</f>
        <v>0.17421887997581978</v>
      </c>
      <c r="T8" s="37">
        <f>J8/$J$7</f>
        <v>0.18436291455918027</v>
      </c>
      <c r="U8" s="19">
        <f>K8/$K$7</f>
        <v>0.179509008400561</v>
      </c>
      <c r="W8" s="103">
        <f aca="true" t="shared" si="3" ref="W8:W24">(K8-J8)/J8</f>
        <v>-0.04163078443793865</v>
      </c>
      <c r="X8" s="104">
        <f aca="true" t="shared" si="4" ref="X8:X24">(U8-T8)*100</f>
        <v>-0.48539061586192755</v>
      </c>
    </row>
    <row r="9" spans="1:24" ht="20.1" customHeight="1">
      <c r="A9" s="24"/>
      <c r="B9" t="s">
        <v>18</v>
      </c>
      <c r="C9" s="10">
        <v>539211</v>
      </c>
      <c r="D9" s="35">
        <v>687664</v>
      </c>
      <c r="E9" s="35">
        <v>429621</v>
      </c>
      <c r="F9" s="35">
        <v>392807</v>
      </c>
      <c r="G9" s="35">
        <v>275614</v>
      </c>
      <c r="H9" s="35">
        <v>297993</v>
      </c>
      <c r="I9" s="12">
        <v>395152</v>
      </c>
      <c r="J9" s="10">
        <v>286870</v>
      </c>
      <c r="K9" s="162">
        <v>297384</v>
      </c>
      <c r="M9" s="96">
        <f aca="true" t="shared" si="5" ref="M9:M20">C9/$C$7</f>
        <v>0.004913657893256751</v>
      </c>
      <c r="N9" s="18">
        <f aca="true" t="shared" si="6" ref="N9:N20">D9/$D$7</f>
        <v>0.006119981846099594</v>
      </c>
      <c r="O9" s="18">
        <f aca="true" t="shared" si="7" ref="O9:O20">E9/$E$7</f>
        <v>0.0037324633620504665</v>
      </c>
      <c r="P9" s="37">
        <f aca="true" t="shared" si="8" ref="P9:P20">F9/$F$7</f>
        <v>0.0031525182076150658</v>
      </c>
      <c r="Q9" s="37">
        <f aca="true" t="shared" si="9" ref="Q9:Q20">G9/$G$7</f>
        <v>0.0024520263527131555</v>
      </c>
      <c r="R9" s="37">
        <f aca="true" t="shared" si="10" ref="R9:R20">H9/$H$7</f>
        <v>0.0025319453188924093</v>
      </c>
      <c r="S9" s="19">
        <f aca="true" t="shared" si="11" ref="S9:S20">I9/$I$7</f>
        <v>0.003171759664974618</v>
      </c>
      <c r="T9" s="37">
        <f aca="true" t="shared" si="12" ref="T9:T20">J9/$J$7</f>
        <v>0.003147391785710093</v>
      </c>
      <c r="U9" s="19">
        <f aca="true" t="shared" si="13" ref="U9:U20">K9/$K$7</f>
        <v>0.003314844039343408</v>
      </c>
      <c r="W9" s="103">
        <f t="shared" si="3"/>
        <v>0.03665074772545055</v>
      </c>
      <c r="X9" s="104">
        <f t="shared" si="4"/>
        <v>0.016745225363331465</v>
      </c>
    </row>
    <row r="10" spans="1:24" ht="20.1" customHeight="1">
      <c r="A10" s="24"/>
      <c r="B10" t="s">
        <v>15</v>
      </c>
      <c r="C10" s="10">
        <v>11753648</v>
      </c>
      <c r="D10" s="35">
        <v>13623943</v>
      </c>
      <c r="E10" s="35">
        <v>13143932</v>
      </c>
      <c r="F10" s="35">
        <v>12901981</v>
      </c>
      <c r="G10" s="35">
        <v>12362376</v>
      </c>
      <c r="H10" s="35">
        <v>14026050</v>
      </c>
      <c r="I10" s="12">
        <v>16007296</v>
      </c>
      <c r="J10" s="10">
        <v>11338347</v>
      </c>
      <c r="K10" s="162">
        <v>11629320</v>
      </c>
      <c r="M10" s="96">
        <f t="shared" si="5"/>
        <v>0.10710724608689627</v>
      </c>
      <c r="N10" s="18">
        <f t="shared" si="6"/>
        <v>0.12124858045832795</v>
      </c>
      <c r="O10" s="18">
        <f t="shared" si="7"/>
        <v>0.11419191478834301</v>
      </c>
      <c r="P10" s="37">
        <f t="shared" si="8"/>
        <v>0.1035463472310922</v>
      </c>
      <c r="Q10" s="37">
        <f t="shared" si="9"/>
        <v>0.10998306230506669</v>
      </c>
      <c r="R10" s="37">
        <f t="shared" si="10"/>
        <v>0.11917458342998284</v>
      </c>
      <c r="S10" s="19">
        <f t="shared" si="11"/>
        <v>0.12848548355597222</v>
      </c>
      <c r="T10" s="37">
        <f t="shared" si="12"/>
        <v>0.12439857848966666</v>
      </c>
      <c r="U10" s="19">
        <f t="shared" si="13"/>
        <v>0.1296282990464083</v>
      </c>
      <c r="W10" s="103">
        <f t="shared" si="3"/>
        <v>0.02566273549398338</v>
      </c>
      <c r="X10" s="104">
        <f t="shared" si="4"/>
        <v>0.5229720556741633</v>
      </c>
    </row>
    <row r="11" spans="1:24" ht="20.1" customHeight="1">
      <c r="A11" s="24"/>
      <c r="B11" t="s">
        <v>8</v>
      </c>
      <c r="C11" s="10">
        <v>108515</v>
      </c>
      <c r="D11" s="35">
        <v>88963</v>
      </c>
      <c r="E11" s="35">
        <v>259060</v>
      </c>
      <c r="F11" s="35">
        <v>298131</v>
      </c>
      <c r="G11" s="35">
        <v>76415</v>
      </c>
      <c r="H11" s="35"/>
      <c r="I11" s="12"/>
      <c r="J11" s="10"/>
      <c r="K11" s="162"/>
      <c r="M11" s="96">
        <f t="shared" si="5"/>
        <v>0.0009888625905012255</v>
      </c>
      <c r="N11" s="18">
        <f t="shared" si="6"/>
        <v>0.0007917412355082688</v>
      </c>
      <c r="O11" s="18">
        <f t="shared" si="7"/>
        <v>0.0022506626970580906</v>
      </c>
      <c r="P11" s="37">
        <f t="shared" si="8"/>
        <v>0.002392684971893289</v>
      </c>
      <c r="Q11" s="37">
        <f t="shared" si="9"/>
        <v>0.0006798333674725369</v>
      </c>
      <c r="R11" s="37">
        <f t="shared" si="10"/>
        <v>0</v>
      </c>
      <c r="S11" s="19">
        <f t="shared" si="11"/>
        <v>0</v>
      </c>
      <c r="T11" s="37">
        <f t="shared" si="12"/>
        <v>0</v>
      </c>
      <c r="U11" s="19">
        <f t="shared" si="13"/>
        <v>0</v>
      </c>
      <c r="W11" s="103"/>
      <c r="X11" s="104">
        <f t="shared" si="4"/>
        <v>0</v>
      </c>
    </row>
    <row r="12" spans="1:24" ht="20.1" customHeight="1">
      <c r="A12" s="24"/>
      <c r="B12" t="s">
        <v>16</v>
      </c>
      <c r="C12" s="10">
        <v>33870</v>
      </c>
      <c r="D12" s="35">
        <v>27242</v>
      </c>
      <c r="E12" s="35">
        <v>23820</v>
      </c>
      <c r="F12" s="35">
        <v>29584</v>
      </c>
      <c r="G12" s="35">
        <v>54141</v>
      </c>
      <c r="H12" s="35">
        <v>32673</v>
      </c>
      <c r="I12" s="12">
        <v>38012</v>
      </c>
      <c r="J12" s="10">
        <v>27553</v>
      </c>
      <c r="K12" s="162">
        <v>25047</v>
      </c>
      <c r="M12" s="96">
        <f t="shared" si="5"/>
        <v>0.0003086465091487491</v>
      </c>
      <c r="N12" s="18">
        <f t="shared" si="6"/>
        <v>0.00024244477746609554</v>
      </c>
      <c r="O12" s="18">
        <f t="shared" si="7"/>
        <v>0.0002069435090092014</v>
      </c>
      <c r="P12" s="37">
        <f t="shared" si="8"/>
        <v>0.0002374298285266915</v>
      </c>
      <c r="Q12" s="37">
        <f t="shared" si="9"/>
        <v>0.0004816705927937005</v>
      </c>
      <c r="R12" s="37">
        <f t="shared" si="10"/>
        <v>0.0002776113848451866</v>
      </c>
      <c r="S12" s="19">
        <f t="shared" si="11"/>
        <v>0.00030511025728078103</v>
      </c>
      <c r="T12" s="37">
        <f t="shared" si="12"/>
        <v>0.0003022975071344867</v>
      </c>
      <c r="U12" s="19">
        <f t="shared" si="13"/>
        <v>0.0002791908732596049</v>
      </c>
      <c r="W12" s="103">
        <f t="shared" si="3"/>
        <v>-0.09095198345007803</v>
      </c>
      <c r="X12" s="104">
        <f t="shared" si="4"/>
        <v>-0.002310663387488179</v>
      </c>
    </row>
    <row r="13" spans="1:24" ht="20.1" customHeight="1">
      <c r="A13" s="24"/>
      <c r="B13" t="s">
        <v>13</v>
      </c>
      <c r="C13" s="10">
        <v>1062653</v>
      </c>
      <c r="D13" s="35">
        <v>762668</v>
      </c>
      <c r="E13" s="35">
        <v>1066136</v>
      </c>
      <c r="F13" s="35">
        <v>883932</v>
      </c>
      <c r="G13" s="35">
        <v>506675</v>
      </c>
      <c r="H13" s="35">
        <v>377044</v>
      </c>
      <c r="I13" s="12">
        <v>361897</v>
      </c>
      <c r="J13" s="10">
        <v>262483</v>
      </c>
      <c r="K13" s="162">
        <v>343466</v>
      </c>
      <c r="M13" s="96">
        <f t="shared" si="5"/>
        <v>0.009683617918111771</v>
      </c>
      <c r="N13" s="18">
        <f t="shared" si="6"/>
        <v>0.00678749260482021</v>
      </c>
      <c r="O13" s="18">
        <f t="shared" si="7"/>
        <v>0.009262381398867923</v>
      </c>
      <c r="P13" s="37">
        <f t="shared" si="8"/>
        <v>0.0070940989450126914</v>
      </c>
      <c r="Q13" s="37">
        <f t="shared" si="9"/>
        <v>0.004507682673089677</v>
      </c>
      <c r="R13" s="37">
        <f t="shared" si="10"/>
        <v>0.0032036148191953153</v>
      </c>
      <c r="S13" s="19">
        <f t="shared" si="11"/>
        <v>0.002904832336607987</v>
      </c>
      <c r="T13" s="37">
        <f t="shared" si="12"/>
        <v>0.002879830020875457</v>
      </c>
      <c r="U13" s="19">
        <f t="shared" si="13"/>
        <v>0.0038285053090183836</v>
      </c>
      <c r="W13" s="103">
        <f t="shared" si="3"/>
        <v>0.30852664744002467</v>
      </c>
      <c r="X13" s="104">
        <f t="shared" si="4"/>
        <v>0.09486752881429265</v>
      </c>
    </row>
    <row r="14" spans="1:24" ht="20.1" customHeight="1">
      <c r="A14" s="24"/>
      <c r="B14" t="s">
        <v>17</v>
      </c>
      <c r="C14" s="10">
        <v>6243657</v>
      </c>
      <c r="D14" s="35">
        <v>5984241</v>
      </c>
      <c r="E14" s="35">
        <v>6482985</v>
      </c>
      <c r="F14" s="35">
        <v>6587282</v>
      </c>
      <c r="G14" s="35">
        <v>5453007</v>
      </c>
      <c r="H14" s="35">
        <v>5386131</v>
      </c>
      <c r="I14" s="12">
        <v>6114760</v>
      </c>
      <c r="J14" s="10">
        <v>4457270</v>
      </c>
      <c r="K14" s="162">
        <v>4013530</v>
      </c>
      <c r="M14" s="96">
        <f t="shared" si="5"/>
        <v>0.056896455192564255</v>
      </c>
      <c r="N14" s="18">
        <f t="shared" si="6"/>
        <v>0.053257762923004374</v>
      </c>
      <c r="O14" s="18">
        <f t="shared" si="7"/>
        <v>0.05632290784021904</v>
      </c>
      <c r="P14" s="37">
        <f t="shared" si="8"/>
        <v>0.05286699688064364</v>
      </c>
      <c r="Q14" s="37">
        <f t="shared" si="9"/>
        <v>0.04851319913186306</v>
      </c>
      <c r="R14" s="37">
        <f t="shared" si="10"/>
        <v>0.045764125910310954</v>
      </c>
      <c r="S14" s="19">
        <f t="shared" si="11"/>
        <v>0.049081237420031266</v>
      </c>
      <c r="T14" s="37">
        <f t="shared" si="12"/>
        <v>0.048902900215052204</v>
      </c>
      <c r="U14" s="19">
        <f t="shared" si="13"/>
        <v>0.04473753126336975</v>
      </c>
      <c r="W14" s="103">
        <f t="shared" si="3"/>
        <v>-0.09955421143435332</v>
      </c>
      <c r="X14" s="104">
        <f t="shared" si="4"/>
        <v>-0.41653689516824577</v>
      </c>
    </row>
    <row r="15" spans="1:24" ht="20.1" customHeight="1">
      <c r="A15" s="24"/>
      <c r="B15" t="s">
        <v>86</v>
      </c>
      <c r="C15" s="10">
        <v>372565</v>
      </c>
      <c r="D15" s="35">
        <v>415358</v>
      </c>
      <c r="E15" s="35">
        <v>770569</v>
      </c>
      <c r="F15" s="35">
        <v>903667</v>
      </c>
      <c r="G15" s="35">
        <v>850670</v>
      </c>
      <c r="H15" s="35">
        <v>1004265</v>
      </c>
      <c r="I15" s="12">
        <v>1261593</v>
      </c>
      <c r="J15" s="10">
        <v>911964</v>
      </c>
      <c r="K15" s="162">
        <v>1063212</v>
      </c>
      <c r="M15" s="96">
        <f t="shared" si="5"/>
        <v>0.0033950660372306972</v>
      </c>
      <c r="N15" s="18">
        <f t="shared" si="6"/>
        <v>0.0036965486336819073</v>
      </c>
      <c r="O15" s="18">
        <f t="shared" si="7"/>
        <v>0.006694553014009711</v>
      </c>
      <c r="P15" s="37">
        <f t="shared" si="8"/>
        <v>0.0072524844799631465</v>
      </c>
      <c r="Q15" s="37">
        <f t="shared" si="9"/>
        <v>0.007568067142679618</v>
      </c>
      <c r="R15" s="37">
        <f t="shared" si="10"/>
        <v>0.008532898644187902</v>
      </c>
      <c r="S15" s="19">
        <f t="shared" si="11"/>
        <v>0.010126406524614131</v>
      </c>
      <c r="T15" s="37">
        <f t="shared" si="12"/>
        <v>0.010005605335041376</v>
      </c>
      <c r="U15" s="19">
        <f t="shared" si="13"/>
        <v>0.011851283057455624</v>
      </c>
      <c r="W15" s="103">
        <f t="shared" si="3"/>
        <v>0.16584865192047055</v>
      </c>
      <c r="X15" s="104">
        <f t="shared" si="4"/>
        <v>0.18456777224142487</v>
      </c>
    </row>
    <row r="16" spans="1:24" ht="20.1" customHeight="1">
      <c r="A16" s="24"/>
      <c r="B16" t="s">
        <v>9</v>
      </c>
      <c r="C16" s="10">
        <v>3895621</v>
      </c>
      <c r="D16" s="35">
        <v>4806982</v>
      </c>
      <c r="E16" s="35">
        <v>5482162</v>
      </c>
      <c r="F16" s="35">
        <v>5290110</v>
      </c>
      <c r="G16" s="35">
        <v>4612920</v>
      </c>
      <c r="H16" s="35">
        <v>5165606</v>
      </c>
      <c r="I16" s="12">
        <v>5498162</v>
      </c>
      <c r="J16" s="10">
        <v>3906617</v>
      </c>
      <c r="K16" s="162">
        <v>3551395</v>
      </c>
      <c r="M16" s="96">
        <f t="shared" si="5"/>
        <v>0.03549955189301916</v>
      </c>
      <c r="N16" s="18">
        <f t="shared" si="6"/>
        <v>0.04278054773047232</v>
      </c>
      <c r="O16" s="18">
        <f t="shared" si="7"/>
        <v>0.047627953032615515</v>
      </c>
      <c r="P16" s="37">
        <f t="shared" si="8"/>
        <v>0.042456392312984585</v>
      </c>
      <c r="Q16" s="37">
        <f t="shared" si="9"/>
        <v>0.041039284662453906</v>
      </c>
      <c r="R16" s="37">
        <f t="shared" si="10"/>
        <v>0.043890399878327824</v>
      </c>
      <c r="S16" s="19">
        <f t="shared" si="11"/>
        <v>0.044132001009981416</v>
      </c>
      <c r="T16" s="37">
        <f t="shared" si="12"/>
        <v>0.04286141546943008</v>
      </c>
      <c r="U16" s="19">
        <f t="shared" si="13"/>
        <v>0.039586260683506784</v>
      </c>
      <c r="W16" s="103">
        <f t="shared" si="3"/>
        <v>-0.09092828910538198</v>
      </c>
      <c r="X16" s="104">
        <f t="shared" si="4"/>
        <v>-0.32751547859232943</v>
      </c>
    </row>
    <row r="17" spans="1:24" ht="20.25" customHeight="1">
      <c r="A17" s="24"/>
      <c r="B17" t="s">
        <v>12</v>
      </c>
      <c r="C17" s="10">
        <v>4845416</v>
      </c>
      <c r="D17" s="35">
        <v>5201550</v>
      </c>
      <c r="E17" s="35">
        <v>5167240</v>
      </c>
      <c r="F17" s="35">
        <v>10234145</v>
      </c>
      <c r="G17" s="35">
        <v>9021185</v>
      </c>
      <c r="H17" s="35">
        <v>8873262</v>
      </c>
      <c r="I17" s="12">
        <v>9510044</v>
      </c>
      <c r="J17" s="10">
        <v>7137114</v>
      </c>
      <c r="K17" s="162">
        <v>6244224</v>
      </c>
      <c r="M17" s="96">
        <f t="shared" si="5"/>
        <v>0.044154730846575</v>
      </c>
      <c r="N17" s="18">
        <f t="shared" si="6"/>
        <v>0.04629207224978964</v>
      </c>
      <c r="O17" s="18">
        <f t="shared" si="7"/>
        <v>0.044891972186931396</v>
      </c>
      <c r="P17" s="37">
        <f t="shared" si="8"/>
        <v>0.08213531951282102</v>
      </c>
      <c r="Q17" s="37">
        <f t="shared" si="9"/>
        <v>0.08025783651302412</v>
      </c>
      <c r="R17" s="37">
        <f t="shared" si="10"/>
        <v>0.07539309374450372</v>
      </c>
      <c r="S17" s="19">
        <f t="shared" si="11"/>
        <v>0.0763341042721127</v>
      </c>
      <c r="T17" s="37">
        <f t="shared" si="12"/>
        <v>0.07830478606085162</v>
      </c>
      <c r="U17" s="19">
        <f t="shared" si="13"/>
        <v>0.0696023616157058</v>
      </c>
      <c r="W17" s="103">
        <f t="shared" si="3"/>
        <v>-0.1251051895766272</v>
      </c>
      <c r="X17" s="104">
        <f t="shared" si="4"/>
        <v>-0.8702424445145823</v>
      </c>
    </row>
    <row r="18" spans="1:24" ht="20.1" customHeight="1">
      <c r="A18" s="24"/>
      <c r="B18" t="s">
        <v>11</v>
      </c>
      <c r="C18" s="10">
        <v>14042265</v>
      </c>
      <c r="D18" s="35">
        <v>14810295</v>
      </c>
      <c r="E18" s="35">
        <v>17624800</v>
      </c>
      <c r="F18" s="35">
        <v>20081558</v>
      </c>
      <c r="G18" s="35">
        <v>20462250</v>
      </c>
      <c r="H18" s="35">
        <v>21788993</v>
      </c>
      <c r="I18" s="12">
        <v>21260334</v>
      </c>
      <c r="J18" s="10">
        <v>15587227</v>
      </c>
      <c r="K18" s="162">
        <v>15877449</v>
      </c>
      <c r="M18" s="96">
        <f t="shared" si="5"/>
        <v>0.12796268298764862</v>
      </c>
      <c r="N18" s="18">
        <f t="shared" si="6"/>
        <v>0.1318067203392639</v>
      </c>
      <c r="O18" s="18">
        <f t="shared" si="7"/>
        <v>0.15312082105732044</v>
      </c>
      <c r="P18" s="37">
        <f t="shared" si="8"/>
        <v>0.16116687643620908</v>
      </c>
      <c r="Q18" s="37">
        <f t="shared" si="9"/>
        <v>0.1820443672520437</v>
      </c>
      <c r="R18" s="37">
        <f t="shared" si="10"/>
        <v>0.18513367370954847</v>
      </c>
      <c r="S18" s="19">
        <f t="shared" si="11"/>
        <v>0.17064995203134106</v>
      </c>
      <c r="T18" s="37">
        <f t="shared" si="12"/>
        <v>0.17101512957715542</v>
      </c>
      <c r="U18" s="19">
        <f t="shared" si="13"/>
        <v>0.17698083009721086</v>
      </c>
      <c r="W18" s="103">
        <f t="shared" si="3"/>
        <v>0.018619219441662074</v>
      </c>
      <c r="X18" s="104">
        <f t="shared" si="4"/>
        <v>0.5965700520055434</v>
      </c>
    </row>
    <row r="19" spans="1:24" ht="20.1" customHeight="1">
      <c r="A19" s="24"/>
      <c r="B19" t="s">
        <v>6</v>
      </c>
      <c r="C19" s="10">
        <v>47928070</v>
      </c>
      <c r="D19" s="35">
        <v>45576684</v>
      </c>
      <c r="E19" s="35">
        <v>43835850</v>
      </c>
      <c r="F19" s="35">
        <v>45113271</v>
      </c>
      <c r="G19" s="35">
        <v>38603495</v>
      </c>
      <c r="H19" s="35">
        <v>40125383</v>
      </c>
      <c r="I19" s="12">
        <v>42113278</v>
      </c>
      <c r="J19" s="10">
        <v>30168216</v>
      </c>
      <c r="K19" s="162">
        <v>30296824</v>
      </c>
      <c r="M19" s="96">
        <f t="shared" si="5"/>
        <v>0.4367532180613194</v>
      </c>
      <c r="N19" s="18">
        <f t="shared" si="6"/>
        <v>0.40561739262985674</v>
      </c>
      <c r="O19" s="18">
        <f t="shared" si="7"/>
        <v>0.3808373056003779</v>
      </c>
      <c r="P19" s="37">
        <f t="shared" si="8"/>
        <v>0.36206179684316403</v>
      </c>
      <c r="Q19" s="37">
        <f t="shared" si="9"/>
        <v>0.3434396911870607</v>
      </c>
      <c r="R19" s="37">
        <f t="shared" si="10"/>
        <v>0.3409317522747684</v>
      </c>
      <c r="S19" s="19">
        <f t="shared" si="11"/>
        <v>0.33802991385659936</v>
      </c>
      <c r="T19" s="37">
        <f t="shared" si="12"/>
        <v>0.33099032742331996</v>
      </c>
      <c r="U19" s="19">
        <f t="shared" si="13"/>
        <v>0.3377089771051445</v>
      </c>
      <c r="W19" s="103">
        <f t="shared" si="3"/>
        <v>0.004263029673348931</v>
      </c>
      <c r="X19" s="104">
        <f t="shared" si="4"/>
        <v>0.6718649681824562</v>
      </c>
    </row>
    <row r="20" spans="1:24" ht="20.1" customHeight="1" thickBot="1">
      <c r="A20" s="24"/>
      <c r="B20" t="s">
        <v>7</v>
      </c>
      <c r="C20" s="32">
        <v>286172</v>
      </c>
      <c r="D20" s="44">
        <v>394480</v>
      </c>
      <c r="E20" s="44">
        <v>483510</v>
      </c>
      <c r="F20" s="35">
        <v>414991</v>
      </c>
      <c r="G20" s="35">
        <v>223402</v>
      </c>
      <c r="H20" s="35">
        <v>221774</v>
      </c>
      <c r="I20" s="12">
        <v>318976</v>
      </c>
      <c r="J20" s="10">
        <v>257834</v>
      </c>
      <c r="K20" s="162">
        <v>266708</v>
      </c>
      <c r="M20" s="96">
        <f t="shared" si="5"/>
        <v>0.0026077941782142256</v>
      </c>
      <c r="N20" s="18">
        <f t="shared" si="6"/>
        <v>0.0035107413484628653</v>
      </c>
      <c r="O20" s="18">
        <f t="shared" si="7"/>
        <v>0.0042006404719159935</v>
      </c>
      <c r="P20" s="37">
        <f t="shared" si="8"/>
        <v>0.0033305584765454376</v>
      </c>
      <c r="Q20" s="37">
        <f t="shared" si="9"/>
        <v>0.001987517293202901</v>
      </c>
      <c r="R20" s="37">
        <f t="shared" si="10"/>
        <v>0.0018843383608072846</v>
      </c>
      <c r="S20" s="19">
        <f t="shared" si="11"/>
        <v>0.0025603190946646955</v>
      </c>
      <c r="T20" s="37">
        <f t="shared" si="12"/>
        <v>0.002828823556582341</v>
      </c>
      <c r="U20" s="19">
        <f t="shared" si="13"/>
        <v>0.002972908509015958</v>
      </c>
      <c r="W20" s="105">
        <f t="shared" si="3"/>
        <v>0.034417493426002775</v>
      </c>
      <c r="X20" s="106">
        <f t="shared" si="4"/>
        <v>0.014408495243361727</v>
      </c>
    </row>
    <row r="21" spans="1:24" ht="20.1" customHeight="1" thickBot="1">
      <c r="A21" s="5" t="s">
        <v>46</v>
      </c>
      <c r="B21" s="6"/>
      <c r="C21" s="13">
        <f aca="true" t="shared" si="14" ref="C21:H21">C22+C23</f>
        <v>147163289</v>
      </c>
      <c r="D21" s="36">
        <f t="shared" si="14"/>
        <v>155031652</v>
      </c>
      <c r="E21" s="36">
        <f t="shared" si="14"/>
        <v>148990336</v>
      </c>
      <c r="F21" s="36">
        <f t="shared" si="14"/>
        <v>153690292</v>
      </c>
      <c r="G21" s="36">
        <f t="shared" si="14"/>
        <v>139488448</v>
      </c>
      <c r="H21" s="36">
        <f t="shared" si="14"/>
        <v>137236262</v>
      </c>
      <c r="I21" s="15">
        <f aca="true" t="shared" si="15" ref="I21">I22+I23</f>
        <v>155261721</v>
      </c>
      <c r="J21" s="13">
        <f>J22+J23</f>
        <v>116597684</v>
      </c>
      <c r="K21" s="161">
        <f>K22+K23</f>
        <v>117167415</v>
      </c>
      <c r="M21" s="20">
        <f aca="true" t="shared" si="16" ref="M21:U21">C21/C24</f>
        <v>0.5728416339219176</v>
      </c>
      <c r="N21" s="21">
        <f t="shared" si="16"/>
        <v>0.5797843241751698</v>
      </c>
      <c r="O21" s="21">
        <f t="shared" si="16"/>
        <v>0.5641560065693526</v>
      </c>
      <c r="P21" s="21">
        <f t="shared" si="16"/>
        <v>0.5522640578829127</v>
      </c>
      <c r="Q21" s="261">
        <f t="shared" si="16"/>
        <v>0.5537651302750835</v>
      </c>
      <c r="R21" s="261">
        <f t="shared" si="16"/>
        <v>0.5383301211649986</v>
      </c>
      <c r="S21" s="22">
        <f t="shared" si="16"/>
        <v>0.5548109119883968</v>
      </c>
      <c r="T21" s="27">
        <f t="shared" si="16"/>
        <v>0.5612592836704761</v>
      </c>
      <c r="U21" s="22">
        <f t="shared" si="16"/>
        <v>0.5663538429986203</v>
      </c>
      <c r="W21" s="102">
        <f t="shared" si="3"/>
        <v>0.0048862977415572</v>
      </c>
      <c r="X21" s="101">
        <f t="shared" si="4"/>
        <v>0.5094559328144288</v>
      </c>
    </row>
    <row r="22" spans="1:24" ht="20.1" customHeight="1">
      <c r="A22" s="24"/>
      <c r="B22" t="s">
        <v>4</v>
      </c>
      <c r="C22" s="10">
        <v>3046159</v>
      </c>
      <c r="D22" s="35">
        <v>3186089</v>
      </c>
      <c r="E22" s="35">
        <v>4597781</v>
      </c>
      <c r="F22" s="35">
        <v>8165902</v>
      </c>
      <c r="G22" s="35">
        <v>8285202</v>
      </c>
      <c r="H22" s="35">
        <v>9395190</v>
      </c>
      <c r="I22" s="12">
        <v>9521127</v>
      </c>
      <c r="J22" s="10">
        <v>6869031</v>
      </c>
      <c r="K22" s="162">
        <v>7888203</v>
      </c>
      <c r="M22" s="96">
        <f aca="true" t="shared" si="17" ref="M22:U22">C22/C21</f>
        <v>0.020699177224830848</v>
      </c>
      <c r="N22" s="37">
        <f t="shared" si="17"/>
        <v>0.020551216212286765</v>
      </c>
      <c r="O22" s="37">
        <f t="shared" si="17"/>
        <v>0.03085959212817669</v>
      </c>
      <c r="P22" s="37">
        <f t="shared" si="17"/>
        <v>0.053132191329300096</v>
      </c>
      <c r="Q22" s="37">
        <f t="shared" si="17"/>
        <v>0.05939704770390735</v>
      </c>
      <c r="R22" s="37">
        <f t="shared" si="17"/>
        <v>0.06845996723519036</v>
      </c>
      <c r="S22" s="19">
        <f t="shared" si="17"/>
        <v>0.061323080400480685</v>
      </c>
      <c r="T22" s="37">
        <f t="shared" si="17"/>
        <v>0.05891224220199777</v>
      </c>
      <c r="U22" s="19">
        <f t="shared" si="17"/>
        <v>0.06732420443004568</v>
      </c>
      <c r="W22" s="103">
        <f t="shared" si="3"/>
        <v>0.14837201928481616</v>
      </c>
      <c r="X22" s="104">
        <f t="shared" si="4"/>
        <v>0.8411962228047909</v>
      </c>
    </row>
    <row r="23" spans="1:24" ht="20.1" customHeight="1" thickBot="1">
      <c r="A23" s="24"/>
      <c r="B23" t="s">
        <v>3</v>
      </c>
      <c r="C23" s="32">
        <v>144117130</v>
      </c>
      <c r="D23" s="35">
        <v>151845563</v>
      </c>
      <c r="E23" s="35">
        <v>144392555</v>
      </c>
      <c r="F23" s="35">
        <v>145524390</v>
      </c>
      <c r="G23" s="35">
        <v>131203246</v>
      </c>
      <c r="H23" s="35">
        <v>127841072</v>
      </c>
      <c r="I23" s="43">
        <v>145740594</v>
      </c>
      <c r="J23" s="10">
        <v>109728653</v>
      </c>
      <c r="K23" s="162">
        <v>109279212</v>
      </c>
      <c r="M23" s="96">
        <f>C23/C21</f>
        <v>0.9793008227751692</v>
      </c>
      <c r="N23" s="37">
        <f>D23/D21</f>
        <v>0.9794487837877133</v>
      </c>
      <c r="O23" s="37">
        <f>E23/E21</f>
        <v>0.9691404078718233</v>
      </c>
      <c r="P23" s="37">
        <f>F23/F21</f>
        <v>0.9468678086706999</v>
      </c>
      <c r="Q23" s="37">
        <f>F23/F21</f>
        <v>0.9468678086706999</v>
      </c>
      <c r="R23" s="37">
        <f>H23/H21</f>
        <v>0.9315400327648097</v>
      </c>
      <c r="S23" s="94">
        <f>I23/I21</f>
        <v>0.9386769195995193</v>
      </c>
      <c r="T23" s="179">
        <f>J23/J21</f>
        <v>0.9410877577980022</v>
      </c>
      <c r="U23" s="94">
        <f>K23/K21</f>
        <v>0.9326757955699543</v>
      </c>
      <c r="W23" s="105">
        <f t="shared" si="3"/>
        <v>-0.004095931078275426</v>
      </c>
      <c r="X23" s="106">
        <f t="shared" si="4"/>
        <v>-0.8411962228047964</v>
      </c>
    </row>
    <row r="24" spans="1:24" ht="20.1" customHeight="1" thickBot="1">
      <c r="A24" s="74" t="s">
        <v>5</v>
      </c>
      <c r="B24" s="100"/>
      <c r="C24" s="83">
        <f aca="true" t="shared" si="18" ref="C24:H24">C7+C21</f>
        <v>256900477</v>
      </c>
      <c r="D24" s="84">
        <f t="shared" si="18"/>
        <v>267395384</v>
      </c>
      <c r="E24" s="84">
        <f t="shared" si="18"/>
        <v>264094212</v>
      </c>
      <c r="F24" s="84">
        <f t="shared" si="18"/>
        <v>278291317</v>
      </c>
      <c r="G24" s="84">
        <f t="shared" si="18"/>
        <v>251890992</v>
      </c>
      <c r="H24" s="84">
        <f t="shared" si="18"/>
        <v>254929562</v>
      </c>
      <c r="I24" s="168">
        <f aca="true" t="shared" si="19" ref="I24">I7+I21</f>
        <v>279846192</v>
      </c>
      <c r="J24" s="171">
        <f>J7+J21</f>
        <v>207742994</v>
      </c>
      <c r="K24" s="170">
        <f>K7+K21</f>
        <v>206880233</v>
      </c>
      <c r="M24" s="89">
        <f>M7+M21</f>
        <v>1</v>
      </c>
      <c r="N24" s="85">
        <f>N7+N21</f>
        <v>1</v>
      </c>
      <c r="O24" s="85">
        <f>O7+O21</f>
        <v>1</v>
      </c>
      <c r="P24" s="85">
        <f aca="true" t="shared" si="20" ref="P24:R24">P7+P21</f>
        <v>1</v>
      </c>
      <c r="Q24" s="85">
        <f t="shared" si="20"/>
        <v>1</v>
      </c>
      <c r="R24" s="85">
        <f t="shared" si="20"/>
        <v>1</v>
      </c>
      <c r="S24" s="175">
        <f aca="true" t="shared" si="21" ref="S24:U24">S7+S21</f>
        <v>1</v>
      </c>
      <c r="T24" s="182">
        <f t="shared" si="21"/>
        <v>1</v>
      </c>
      <c r="U24" s="85">
        <f t="shared" si="21"/>
        <v>1</v>
      </c>
      <c r="W24" s="93">
        <f t="shared" si="3"/>
        <v>-0.004153020919685022</v>
      </c>
      <c r="X24" s="156">
        <f t="shared" si="4"/>
        <v>0</v>
      </c>
    </row>
    <row r="25" ht="15">
      <c r="K25" s="262"/>
    </row>
    <row r="27" spans="1:23" ht="15">
      <c r="A27" s="1" t="s">
        <v>23</v>
      </c>
      <c r="M27" s="1" t="s">
        <v>25</v>
      </c>
      <c r="W27" s="1" t="str">
        <f>W3</f>
        <v>VARIAÇÃO (JAN-SET)</v>
      </c>
    </row>
    <row r="28" ht="15" customHeight="1" thickBot="1"/>
    <row r="29" spans="1:24" ht="24" customHeight="1">
      <c r="A29" s="470" t="s">
        <v>29</v>
      </c>
      <c r="B29" s="485"/>
      <c r="C29" s="472">
        <v>2016</v>
      </c>
      <c r="D29" s="461">
        <v>2017</v>
      </c>
      <c r="E29" s="461">
        <v>2018</v>
      </c>
      <c r="F29" s="476">
        <v>2019</v>
      </c>
      <c r="G29" s="476">
        <v>2020</v>
      </c>
      <c r="H29" s="461">
        <v>2021</v>
      </c>
      <c r="I29" s="481">
        <v>2022</v>
      </c>
      <c r="J29" s="467" t="str">
        <f>J5</f>
        <v>janeiro - setembro</v>
      </c>
      <c r="K29" s="468"/>
      <c r="M29" s="474">
        <v>2016</v>
      </c>
      <c r="N29" s="461">
        <v>2017</v>
      </c>
      <c r="O29" s="461">
        <v>2018</v>
      </c>
      <c r="P29" s="461">
        <v>2019</v>
      </c>
      <c r="Q29" s="461">
        <v>2020</v>
      </c>
      <c r="R29" s="461">
        <v>2021</v>
      </c>
      <c r="S29" s="481">
        <v>2022</v>
      </c>
      <c r="T29" s="467" t="str">
        <f>J5</f>
        <v>janeiro - setembro</v>
      </c>
      <c r="U29" s="468"/>
      <c r="W29" s="465" t="s">
        <v>88</v>
      </c>
      <c r="X29" s="466"/>
    </row>
    <row r="30" spans="1:24" ht="20.25" customHeight="1" thickBot="1">
      <c r="A30" s="486"/>
      <c r="B30" s="487"/>
      <c r="C30" s="488"/>
      <c r="D30" s="469"/>
      <c r="E30" s="469"/>
      <c r="F30" s="484"/>
      <c r="G30" s="484"/>
      <c r="H30" s="462"/>
      <c r="I30" s="482"/>
      <c r="J30" s="167">
        <v>2022</v>
      </c>
      <c r="K30" s="169">
        <v>2023</v>
      </c>
      <c r="M30" s="480"/>
      <c r="N30" s="469"/>
      <c r="O30" s="469"/>
      <c r="P30" s="469"/>
      <c r="Q30" s="469"/>
      <c r="R30" s="469"/>
      <c r="S30" s="483"/>
      <c r="T30" s="167">
        <v>2022</v>
      </c>
      <c r="U30" s="169">
        <v>2023</v>
      </c>
      <c r="W30" s="91" t="s">
        <v>1</v>
      </c>
      <c r="X30" s="75" t="s">
        <v>38</v>
      </c>
    </row>
    <row r="31" spans="1:24" ht="20.1" customHeight="1" thickBot="1">
      <c r="A31" s="3" t="s">
        <v>2</v>
      </c>
      <c r="B31" s="4"/>
      <c r="C31" s="8">
        <f aca="true" t="shared" si="22" ref="C31:I31">SUM(C32:C44)</f>
        <v>522001241</v>
      </c>
      <c r="D31" s="9">
        <f t="shared" si="22"/>
        <v>577711455</v>
      </c>
      <c r="E31" s="9">
        <f t="shared" si="22"/>
        <v>623355917</v>
      </c>
      <c r="F31" s="9">
        <f t="shared" si="22"/>
        <v>683536290</v>
      </c>
      <c r="G31" s="9">
        <f t="shared" si="22"/>
        <v>539548771</v>
      </c>
      <c r="H31" s="9">
        <f t="shared" si="22"/>
        <v>579915366</v>
      </c>
      <c r="I31" s="110">
        <f t="shared" si="22"/>
        <v>731499712</v>
      </c>
      <c r="J31" s="181">
        <f aca="true" t="shared" si="23" ref="J31:K31">SUM(J32:J44)</f>
        <v>529083177</v>
      </c>
      <c r="K31" s="180">
        <f t="shared" si="23"/>
        <v>561222783</v>
      </c>
      <c r="M31" s="64">
        <f aca="true" t="shared" si="24" ref="M31:U31">C31/C48</f>
        <v>0.6162754999851315</v>
      </c>
      <c r="N31" s="16">
        <f t="shared" si="24"/>
        <v>0.6215217907711822</v>
      </c>
      <c r="O31" s="16">
        <f t="shared" si="24"/>
        <v>0.6388202803114937</v>
      </c>
      <c r="P31" s="260">
        <f t="shared" si="24"/>
        <v>0.6497571042687531</v>
      </c>
      <c r="Q31" s="260">
        <f t="shared" si="24"/>
        <v>0.6593239715169049</v>
      </c>
      <c r="R31" s="260">
        <f t="shared" si="24"/>
        <v>0.6840126313297467</v>
      </c>
      <c r="S31" s="17">
        <f t="shared" si="24"/>
        <v>0.6506143132560119</v>
      </c>
      <c r="T31" s="7">
        <f t="shared" si="24"/>
        <v>0.6426784488980996</v>
      </c>
      <c r="U31" s="17">
        <f t="shared" si="24"/>
        <v>0.6450468575853147</v>
      </c>
      <c r="W31" s="102">
        <f>(K31-J31)/J31</f>
        <v>0.06074584752862025</v>
      </c>
      <c r="X31" s="101">
        <f>(U31-T31)*100</f>
        <v>0.23684086872151067</v>
      </c>
    </row>
    <row r="32" spans="1:24" ht="20.1" customHeight="1">
      <c r="A32" s="24"/>
      <c r="B32" t="s">
        <v>10</v>
      </c>
      <c r="C32" s="10">
        <v>82481770</v>
      </c>
      <c r="D32" s="35">
        <v>93437664</v>
      </c>
      <c r="E32" s="35">
        <v>97313334</v>
      </c>
      <c r="F32" s="35">
        <v>104246485</v>
      </c>
      <c r="G32" s="35">
        <v>83487743</v>
      </c>
      <c r="H32" s="35">
        <v>86539830</v>
      </c>
      <c r="I32" s="12">
        <v>110107454</v>
      </c>
      <c r="J32" s="10">
        <v>83961321</v>
      </c>
      <c r="K32" s="162">
        <v>89886968</v>
      </c>
      <c r="M32" s="96">
        <f>C32/$C$31</f>
        <v>0.15801067798610846</v>
      </c>
      <c r="N32" s="18">
        <f>D32/$D$31</f>
        <v>0.16173759961190315</v>
      </c>
      <c r="O32" s="18">
        <f>E32/$E$31</f>
        <v>0.1561119921157338</v>
      </c>
      <c r="P32" s="37">
        <f>F32/$F$31</f>
        <v>0.152510534590636</v>
      </c>
      <c r="Q32" s="37">
        <f>G32/$G$31</f>
        <v>0.1547362305084372</v>
      </c>
      <c r="R32" s="37">
        <f>H32/$H$31</f>
        <v>0.14922837895624927</v>
      </c>
      <c r="S32" s="19">
        <f>I32/$I$31</f>
        <v>0.1505228945325955</v>
      </c>
      <c r="T32" s="37">
        <f>J32/$J$31</f>
        <v>0.15869210107203993</v>
      </c>
      <c r="U32" s="19">
        <f>K32/$K$31</f>
        <v>0.16016272097777612</v>
      </c>
      <c r="W32" s="103">
        <f aca="true" t="shared" si="25" ref="W32:W48">(K32-J32)/J32</f>
        <v>0.07057591435465861</v>
      </c>
      <c r="X32" s="104">
        <f aca="true" t="shared" si="26" ref="X32:X48">(U32-T32)*100</f>
        <v>0.14706199057361868</v>
      </c>
    </row>
    <row r="33" spans="1:24" ht="20.1" customHeight="1">
      <c r="A33" s="24"/>
      <c r="B33" t="s">
        <v>18</v>
      </c>
      <c r="C33" s="10">
        <v>2459083</v>
      </c>
      <c r="D33" s="35">
        <v>3643226</v>
      </c>
      <c r="E33" s="35">
        <v>2343015</v>
      </c>
      <c r="F33" s="35">
        <v>2552109</v>
      </c>
      <c r="G33" s="35">
        <v>1732037</v>
      </c>
      <c r="H33" s="35">
        <v>1838804</v>
      </c>
      <c r="I33" s="12">
        <v>2591105</v>
      </c>
      <c r="J33" s="10">
        <v>1824623</v>
      </c>
      <c r="K33" s="162">
        <v>2086081</v>
      </c>
      <c r="M33" s="96">
        <f aca="true" t="shared" si="27" ref="M33:M44">C33/$C$31</f>
        <v>0.004710875773569281</v>
      </c>
      <c r="N33" s="18">
        <f aca="true" t="shared" si="28" ref="N33:N44">D33/$D$31</f>
        <v>0.006306307358921938</v>
      </c>
      <c r="O33" s="18">
        <f aca="true" t="shared" si="29" ref="O33:O44">E33/$E$31</f>
        <v>0.0037587114136593655</v>
      </c>
      <c r="P33" s="37">
        <f aca="true" t="shared" si="30" ref="P33:P44">F33/$F$31</f>
        <v>0.0037336847177492213</v>
      </c>
      <c r="Q33" s="37">
        <f aca="true" t="shared" si="31" ref="Q33:Q44">G33/$G$31</f>
        <v>0.003210158363978555</v>
      </c>
      <c r="R33" s="37">
        <f aca="true" t="shared" si="32" ref="R33:R44">H33/$H$31</f>
        <v>0.003170814411563635</v>
      </c>
      <c r="S33" s="19">
        <f aca="true" t="shared" si="33" ref="S33:S44">I33/$I$31</f>
        <v>0.00354218184572573</v>
      </c>
      <c r="T33" s="37">
        <f aca="true" t="shared" si="34" ref="T33:T44">J33/$J$31</f>
        <v>0.003448650570116313</v>
      </c>
      <c r="U33" s="19">
        <f aca="true" t="shared" si="35" ref="U33:U44">K33/$K$31</f>
        <v>0.003717028358772099</v>
      </c>
      <c r="W33" s="103">
        <f t="shared" si="25"/>
        <v>0.14329425859478917</v>
      </c>
      <c r="X33" s="104">
        <f t="shared" si="26"/>
        <v>0.02683777886557863</v>
      </c>
    </row>
    <row r="34" spans="1:24" ht="20.1" customHeight="1">
      <c r="A34" s="24"/>
      <c r="B34" t="s">
        <v>15</v>
      </c>
      <c r="C34" s="10">
        <v>83753679</v>
      </c>
      <c r="D34" s="35">
        <v>105319162</v>
      </c>
      <c r="E34" s="35">
        <v>111596848</v>
      </c>
      <c r="F34" s="35">
        <v>124035711</v>
      </c>
      <c r="G34" s="35">
        <v>101902062</v>
      </c>
      <c r="H34" s="35">
        <v>115458556</v>
      </c>
      <c r="I34" s="12">
        <v>155197831</v>
      </c>
      <c r="J34" s="10">
        <v>110398457</v>
      </c>
      <c r="K34" s="162">
        <v>116704694</v>
      </c>
      <c r="M34" s="96">
        <f t="shared" si="27"/>
        <v>0.16044727947303863</v>
      </c>
      <c r="N34" s="18">
        <f t="shared" si="28"/>
        <v>0.1823040915814972</v>
      </c>
      <c r="O34" s="18">
        <f t="shared" si="29"/>
        <v>0.17902589027642132</v>
      </c>
      <c r="P34" s="37">
        <f t="shared" si="30"/>
        <v>0.18146177871550903</v>
      </c>
      <c r="Q34" s="37">
        <f t="shared" si="31"/>
        <v>0.18886533984895315</v>
      </c>
      <c r="R34" s="37">
        <f t="shared" si="32"/>
        <v>0.19909552801882474</v>
      </c>
      <c r="S34" s="19">
        <f t="shared" si="33"/>
        <v>0.21216389897908805</v>
      </c>
      <c r="T34" s="37">
        <f t="shared" si="34"/>
        <v>0.20865992683037057</v>
      </c>
      <c r="U34" s="19">
        <f t="shared" si="35"/>
        <v>0.20794717808168525</v>
      </c>
      <c r="W34" s="103">
        <f t="shared" si="25"/>
        <v>0.0571225103263898</v>
      </c>
      <c r="X34" s="104">
        <f t="shared" si="26"/>
        <v>-0.07127487486853212</v>
      </c>
    </row>
    <row r="35" spans="1:24" ht="20.1" customHeight="1">
      <c r="A35" s="24"/>
      <c r="B35" t="s">
        <v>8</v>
      </c>
      <c r="C35" s="10">
        <v>379930</v>
      </c>
      <c r="D35" s="35">
        <v>237175</v>
      </c>
      <c r="E35" s="35">
        <v>674966</v>
      </c>
      <c r="F35" s="35">
        <v>662159</v>
      </c>
      <c r="G35" s="35">
        <v>179299</v>
      </c>
      <c r="H35" s="35"/>
      <c r="I35" s="12"/>
      <c r="J35" s="10"/>
      <c r="K35" s="162"/>
      <c r="M35" s="96">
        <f t="shared" si="27"/>
        <v>0.0007278335186946424</v>
      </c>
      <c r="N35" s="18">
        <f t="shared" si="28"/>
        <v>0.00041054231822354985</v>
      </c>
      <c r="O35" s="18">
        <f t="shared" si="29"/>
        <v>0.0010827939249351828</v>
      </c>
      <c r="P35" s="37">
        <f t="shared" si="30"/>
        <v>0.0009687254498221301</v>
      </c>
      <c r="Q35" s="37">
        <f t="shared" si="31"/>
        <v>0.0003323128688954052</v>
      </c>
      <c r="R35" s="37">
        <f t="shared" si="32"/>
        <v>0</v>
      </c>
      <c r="S35" s="19">
        <f t="shared" si="33"/>
        <v>0</v>
      </c>
      <c r="T35" s="37">
        <f t="shared" si="34"/>
        <v>0</v>
      </c>
      <c r="U35" s="19">
        <f t="shared" si="35"/>
        <v>0</v>
      </c>
      <c r="W35" s="103"/>
      <c r="X35" s="104">
        <f t="shared" si="26"/>
        <v>0</v>
      </c>
    </row>
    <row r="36" spans="1:24" ht="20.1" customHeight="1">
      <c r="A36" s="24"/>
      <c r="B36" t="s">
        <v>16</v>
      </c>
      <c r="C36" s="10">
        <v>339653</v>
      </c>
      <c r="D36" s="35">
        <v>184063</v>
      </c>
      <c r="E36" s="35">
        <v>176558</v>
      </c>
      <c r="F36" s="35">
        <v>239017</v>
      </c>
      <c r="G36" s="35">
        <v>451176</v>
      </c>
      <c r="H36" s="35">
        <v>229205</v>
      </c>
      <c r="I36" s="12">
        <v>316641</v>
      </c>
      <c r="J36" s="10">
        <v>222723</v>
      </c>
      <c r="K36" s="162">
        <v>232079</v>
      </c>
      <c r="M36" s="96">
        <f t="shared" si="27"/>
        <v>0.0006506746983001904</v>
      </c>
      <c r="N36" s="18">
        <f t="shared" si="28"/>
        <v>0.0003186071496539739</v>
      </c>
      <c r="O36" s="18">
        <f t="shared" si="29"/>
        <v>0.00028323786649802506</v>
      </c>
      <c r="P36" s="37">
        <f t="shared" si="30"/>
        <v>0.00034967711809419806</v>
      </c>
      <c r="Q36" s="37">
        <f t="shared" si="31"/>
        <v>0.0008362098558093092</v>
      </c>
      <c r="R36" s="37">
        <f t="shared" si="32"/>
        <v>0.0003952387079876066</v>
      </c>
      <c r="S36" s="19">
        <f t="shared" si="33"/>
        <v>0.00043286551560528844</v>
      </c>
      <c r="T36" s="37">
        <f t="shared" si="34"/>
        <v>0.00042096027559008933</v>
      </c>
      <c r="U36" s="19">
        <f t="shared" si="35"/>
        <v>0.0004135238394268823</v>
      </c>
      <c r="W36" s="103">
        <f t="shared" si="25"/>
        <v>0.042007336467271006</v>
      </c>
      <c r="X36" s="104">
        <f t="shared" si="26"/>
        <v>-0.0007436436163207048</v>
      </c>
    </row>
    <row r="37" spans="1:24" ht="20.1" customHeight="1">
      <c r="A37" s="24"/>
      <c r="B37" t="s">
        <v>13</v>
      </c>
      <c r="C37" s="10">
        <v>2716697</v>
      </c>
      <c r="D37" s="35">
        <v>2538731</v>
      </c>
      <c r="E37" s="35">
        <v>3441297</v>
      </c>
      <c r="F37" s="35">
        <v>3002154</v>
      </c>
      <c r="G37" s="35">
        <v>2009575</v>
      </c>
      <c r="H37" s="35">
        <v>2068469</v>
      </c>
      <c r="I37" s="12">
        <v>2556411</v>
      </c>
      <c r="J37" s="10">
        <v>1855627</v>
      </c>
      <c r="K37" s="162">
        <v>2137591</v>
      </c>
      <c r="M37" s="96">
        <f t="shared" si="27"/>
        <v>0.005204388010257623</v>
      </c>
      <c r="N37" s="18">
        <f t="shared" si="28"/>
        <v>0.004394461937750568</v>
      </c>
      <c r="O37" s="18">
        <f t="shared" si="29"/>
        <v>0.005520597312305611</v>
      </c>
      <c r="P37" s="37">
        <f t="shared" si="30"/>
        <v>0.00439209160350506</v>
      </c>
      <c r="Q37" s="37">
        <f t="shared" si="31"/>
        <v>0.0037245474515222275</v>
      </c>
      <c r="R37" s="37">
        <f t="shared" si="32"/>
        <v>0.0035668463387466096</v>
      </c>
      <c r="S37" s="19">
        <f t="shared" si="33"/>
        <v>0.003494753255623975</v>
      </c>
      <c r="T37" s="37">
        <f t="shared" si="34"/>
        <v>0.00350725005191386</v>
      </c>
      <c r="U37" s="19">
        <f t="shared" si="35"/>
        <v>0.0038088100924441623</v>
      </c>
      <c r="W37" s="103">
        <f t="shared" si="25"/>
        <v>0.1519507961459927</v>
      </c>
      <c r="X37" s="104">
        <f t="shared" si="26"/>
        <v>0.03015600405303024</v>
      </c>
    </row>
    <row r="38" spans="1:24" ht="20.1" customHeight="1">
      <c r="A38" s="24"/>
      <c r="B38" t="s">
        <v>17</v>
      </c>
      <c r="C38" s="10">
        <v>33688126</v>
      </c>
      <c r="D38" s="35">
        <v>30997965</v>
      </c>
      <c r="E38" s="35">
        <v>30882257</v>
      </c>
      <c r="F38" s="35">
        <v>32577228</v>
      </c>
      <c r="G38" s="35">
        <v>24438871</v>
      </c>
      <c r="H38" s="35">
        <v>24208796</v>
      </c>
      <c r="I38" s="12">
        <v>35171890</v>
      </c>
      <c r="J38" s="10">
        <v>25143966</v>
      </c>
      <c r="K38" s="162">
        <v>26999706</v>
      </c>
      <c r="M38" s="96">
        <f t="shared" si="27"/>
        <v>0.06453648641804666</v>
      </c>
      <c r="N38" s="18">
        <f t="shared" si="28"/>
        <v>0.05365648323521645</v>
      </c>
      <c r="O38" s="18">
        <f t="shared" si="29"/>
        <v>0.0495419328794147</v>
      </c>
      <c r="P38" s="37">
        <f t="shared" si="30"/>
        <v>0.04765983675863062</v>
      </c>
      <c r="Q38" s="37">
        <f t="shared" si="31"/>
        <v>0.04529501745450181</v>
      </c>
      <c r="R38" s="37">
        <f t="shared" si="32"/>
        <v>0.041745394965099096</v>
      </c>
      <c r="S38" s="19">
        <f t="shared" si="33"/>
        <v>0.04808189179437435</v>
      </c>
      <c r="T38" s="37">
        <f t="shared" si="34"/>
        <v>0.04752365430057891</v>
      </c>
      <c r="U38" s="19">
        <f t="shared" si="35"/>
        <v>0.04810871336276453</v>
      </c>
      <c r="W38" s="103">
        <f t="shared" si="25"/>
        <v>0.07380458595911242</v>
      </c>
      <c r="X38" s="104">
        <f t="shared" si="26"/>
        <v>0.05850590621856236</v>
      </c>
    </row>
    <row r="39" spans="1:24" ht="20.1" customHeight="1">
      <c r="A39" s="24"/>
      <c r="B39" t="s">
        <v>86</v>
      </c>
      <c r="C39" s="10">
        <v>1956143</v>
      </c>
      <c r="D39" s="35">
        <v>2271046</v>
      </c>
      <c r="E39" s="35">
        <v>3765263</v>
      </c>
      <c r="F39" s="35">
        <v>5572502</v>
      </c>
      <c r="G39" s="35">
        <v>5162818</v>
      </c>
      <c r="H39" s="35">
        <v>5179361</v>
      </c>
      <c r="I39" s="12">
        <v>6566246</v>
      </c>
      <c r="J39" s="10">
        <v>4784106</v>
      </c>
      <c r="K39" s="162">
        <v>5856583</v>
      </c>
      <c r="M39" s="96">
        <f t="shared" si="27"/>
        <v>0.003747391474113373</v>
      </c>
      <c r="N39" s="18">
        <f t="shared" si="28"/>
        <v>0.003931107788056582</v>
      </c>
      <c r="O39" s="18">
        <f t="shared" si="29"/>
        <v>0.006040310033665727</v>
      </c>
      <c r="P39" s="37">
        <f t="shared" si="30"/>
        <v>0.008152459615567742</v>
      </c>
      <c r="Q39" s="37">
        <f t="shared" si="31"/>
        <v>0.009568769826741019</v>
      </c>
      <c r="R39" s="37">
        <f t="shared" si="32"/>
        <v>0.00893123601073885</v>
      </c>
      <c r="S39" s="19">
        <f t="shared" si="33"/>
        <v>0.00897641638442641</v>
      </c>
      <c r="T39" s="37">
        <f t="shared" si="34"/>
        <v>0.009042256885064406</v>
      </c>
      <c r="U39" s="19">
        <f t="shared" si="35"/>
        <v>0.01043539780885909</v>
      </c>
      <c r="W39" s="103">
        <f t="shared" si="25"/>
        <v>0.2241750078280038</v>
      </c>
      <c r="X39" s="104">
        <f t="shared" si="26"/>
        <v>0.1393140923794684</v>
      </c>
    </row>
    <row r="40" spans="1:24" ht="20.1" customHeight="1">
      <c r="A40" s="24"/>
      <c r="B40" t="s">
        <v>9</v>
      </c>
      <c r="C40" s="10">
        <v>16722680</v>
      </c>
      <c r="D40" s="35">
        <v>20816001</v>
      </c>
      <c r="E40" s="35">
        <v>25150475</v>
      </c>
      <c r="F40" s="35">
        <v>23465572</v>
      </c>
      <c r="G40" s="35">
        <v>18127837</v>
      </c>
      <c r="H40" s="35">
        <v>23301790</v>
      </c>
      <c r="I40" s="12">
        <v>30672363</v>
      </c>
      <c r="J40" s="10">
        <v>21878045</v>
      </c>
      <c r="K40" s="162">
        <v>20554977</v>
      </c>
      <c r="M40" s="96">
        <f t="shared" si="27"/>
        <v>0.03203570927908963</v>
      </c>
      <c r="N40" s="18">
        <f t="shared" si="28"/>
        <v>0.03603183011145244</v>
      </c>
      <c r="O40" s="18">
        <f t="shared" si="29"/>
        <v>0.040346893827591594</v>
      </c>
      <c r="P40" s="37">
        <f t="shared" si="30"/>
        <v>0.03432966521792135</v>
      </c>
      <c r="Q40" s="37">
        <f t="shared" si="31"/>
        <v>0.03359814343826946</v>
      </c>
      <c r="R40" s="37">
        <f t="shared" si="32"/>
        <v>0.04018136329224289</v>
      </c>
      <c r="S40" s="19">
        <f t="shared" si="33"/>
        <v>0.041930792995308795</v>
      </c>
      <c r="T40" s="37">
        <f t="shared" si="34"/>
        <v>0.041350861170927004</v>
      </c>
      <c r="U40" s="19">
        <f t="shared" si="35"/>
        <v>0.036625343130448074</v>
      </c>
      <c r="W40" s="103">
        <f t="shared" si="25"/>
        <v>-0.060474690494511735</v>
      </c>
      <c r="X40" s="104">
        <f t="shared" si="26"/>
        <v>-0.4725518040478931</v>
      </c>
    </row>
    <row r="41" spans="1:24" ht="20.1" customHeight="1">
      <c r="A41" s="24"/>
      <c r="B41" t="s">
        <v>12</v>
      </c>
      <c r="C41" s="10">
        <v>18197563</v>
      </c>
      <c r="D41" s="35">
        <v>19595246</v>
      </c>
      <c r="E41" s="35">
        <v>19393201</v>
      </c>
      <c r="F41" s="35">
        <v>33026643</v>
      </c>
      <c r="G41" s="35">
        <v>27580400</v>
      </c>
      <c r="H41" s="35">
        <v>27639762</v>
      </c>
      <c r="I41" s="12">
        <v>35594511</v>
      </c>
      <c r="J41" s="10">
        <v>26398278</v>
      </c>
      <c r="K41" s="162">
        <v>25931786</v>
      </c>
      <c r="M41" s="96">
        <f t="shared" si="27"/>
        <v>0.03486114892205783</v>
      </c>
      <c r="N41" s="18">
        <f t="shared" si="28"/>
        <v>0.03391874235902073</v>
      </c>
      <c r="O41" s="18">
        <f t="shared" si="29"/>
        <v>0.031110960000721385</v>
      </c>
      <c r="P41" s="37">
        <f t="shared" si="30"/>
        <v>0.04831732196691415</v>
      </c>
      <c r="Q41" s="37">
        <f t="shared" si="31"/>
        <v>0.05111752909543742</v>
      </c>
      <c r="R41" s="37">
        <f t="shared" si="32"/>
        <v>0.04766171689956565</v>
      </c>
      <c r="S41" s="19">
        <f t="shared" si="33"/>
        <v>0.04865963774979586</v>
      </c>
      <c r="T41" s="37">
        <f t="shared" si="34"/>
        <v>0.049894381729699185</v>
      </c>
      <c r="U41" s="19">
        <f t="shared" si="35"/>
        <v>0.046205868303104865</v>
      </c>
      <c r="W41" s="103">
        <f t="shared" si="25"/>
        <v>-0.017671304166127805</v>
      </c>
      <c r="X41" s="104">
        <f t="shared" si="26"/>
        <v>-0.368851342659432</v>
      </c>
    </row>
    <row r="42" spans="1:24" ht="20.1" customHeight="1">
      <c r="A42" s="24"/>
      <c r="B42" t="s">
        <v>11</v>
      </c>
      <c r="C42" s="10">
        <v>49142172</v>
      </c>
      <c r="D42" s="35">
        <v>53572253</v>
      </c>
      <c r="E42" s="35">
        <v>64496107</v>
      </c>
      <c r="F42" s="35">
        <v>76521569</v>
      </c>
      <c r="G42" s="35">
        <v>70400165</v>
      </c>
      <c r="H42" s="35">
        <v>78006716</v>
      </c>
      <c r="I42" s="12">
        <v>89118587</v>
      </c>
      <c r="J42" s="10">
        <v>65074767</v>
      </c>
      <c r="K42" s="162">
        <v>67848082</v>
      </c>
      <c r="M42" s="96">
        <f t="shared" si="27"/>
        <v>0.09414186814165064</v>
      </c>
      <c r="N42" s="18">
        <f t="shared" si="28"/>
        <v>0.09273185175114798</v>
      </c>
      <c r="O42" s="18">
        <f t="shared" si="29"/>
        <v>0.10346594175346538</v>
      </c>
      <c r="P42" s="37">
        <f t="shared" si="30"/>
        <v>0.11194953379871024</v>
      </c>
      <c r="Q42" s="37">
        <f t="shared" si="31"/>
        <v>0.13047970597638522</v>
      </c>
      <c r="R42" s="37">
        <f t="shared" si="32"/>
        <v>0.1345139663017655</v>
      </c>
      <c r="S42" s="19">
        <f t="shared" si="33"/>
        <v>0.12182996867673408</v>
      </c>
      <c r="T42" s="37">
        <f t="shared" si="34"/>
        <v>0.12299534332009199</v>
      </c>
      <c r="U42" s="19">
        <f t="shared" si="35"/>
        <v>0.12089331376983675</v>
      </c>
      <c r="W42" s="103">
        <f t="shared" si="25"/>
        <v>0.04261736350127846</v>
      </c>
      <c r="X42" s="104">
        <f t="shared" si="26"/>
        <v>-0.21020295502552355</v>
      </c>
    </row>
    <row r="43" spans="1:24" ht="20.1" customHeight="1">
      <c r="A43" s="24"/>
      <c r="B43" t="s">
        <v>6</v>
      </c>
      <c r="C43" s="10">
        <v>226269998</v>
      </c>
      <c r="D43" s="35">
        <v>240023993</v>
      </c>
      <c r="E43" s="35">
        <v>256594413</v>
      </c>
      <c r="F43" s="35">
        <v>271544791</v>
      </c>
      <c r="G43" s="35">
        <v>201158193</v>
      </c>
      <c r="H43" s="35">
        <v>212648099</v>
      </c>
      <c r="I43" s="12">
        <v>259319505</v>
      </c>
      <c r="J43" s="10">
        <v>184029847</v>
      </c>
      <c r="K43" s="162">
        <v>199177925</v>
      </c>
      <c r="M43" s="96">
        <f t="shared" si="27"/>
        <v>0.433466398598083</v>
      </c>
      <c r="N43" s="18">
        <f t="shared" si="28"/>
        <v>0.41547383373244695</v>
      </c>
      <c r="O43" s="18">
        <f t="shared" si="29"/>
        <v>0.41163387721560685</v>
      </c>
      <c r="P43" s="37">
        <f t="shared" si="30"/>
        <v>0.39726462950489433</v>
      </c>
      <c r="Q43" s="37">
        <f t="shared" si="31"/>
        <v>0.3728267096729241</v>
      </c>
      <c r="R43" s="37">
        <f t="shared" si="32"/>
        <v>0.36668816083759365</v>
      </c>
      <c r="S43" s="19">
        <f t="shared" si="33"/>
        <v>0.354503905806049</v>
      </c>
      <c r="T43" s="37">
        <f t="shared" si="34"/>
        <v>0.3478278180067706</v>
      </c>
      <c r="U43" s="19">
        <f t="shared" si="35"/>
        <v>0.3548999275034777</v>
      </c>
      <c r="W43" s="103">
        <f t="shared" si="25"/>
        <v>0.08231315869104645</v>
      </c>
      <c r="X43" s="104">
        <f t="shared" si="26"/>
        <v>0.7072109496707113</v>
      </c>
    </row>
    <row r="44" spans="1:24" ht="20.1" customHeight="1" thickBot="1">
      <c r="A44" s="24"/>
      <c r="B44" t="s">
        <v>7</v>
      </c>
      <c r="C44" s="32">
        <v>3893747</v>
      </c>
      <c r="D44" s="44">
        <v>5074930</v>
      </c>
      <c r="E44" s="44">
        <v>7528183</v>
      </c>
      <c r="F44" s="35">
        <v>6090350</v>
      </c>
      <c r="G44" s="35">
        <v>2918595</v>
      </c>
      <c r="H44" s="35">
        <v>2795978</v>
      </c>
      <c r="I44" s="12">
        <v>4287168</v>
      </c>
      <c r="J44" s="10">
        <v>3511417</v>
      </c>
      <c r="K44" s="162">
        <v>3806311</v>
      </c>
      <c r="M44" s="96">
        <f t="shared" si="27"/>
        <v>0.007459267706989992</v>
      </c>
      <c r="N44" s="18">
        <f t="shared" si="28"/>
        <v>0.008784541064708506</v>
      </c>
      <c r="O44" s="18">
        <f t="shared" si="29"/>
        <v>0.012076861379981093</v>
      </c>
      <c r="P44" s="37">
        <f t="shared" si="30"/>
        <v>0.00891006094204596</v>
      </c>
      <c r="Q44" s="37">
        <f t="shared" si="31"/>
        <v>0.005409325638145138</v>
      </c>
      <c r="R44" s="37">
        <f t="shared" si="32"/>
        <v>0.004821355259622488</v>
      </c>
      <c r="S44" s="19">
        <f t="shared" si="33"/>
        <v>0.005860792464672904</v>
      </c>
      <c r="T44" s="37">
        <f t="shared" si="34"/>
        <v>0.006636795786837123</v>
      </c>
      <c r="U44" s="19">
        <f t="shared" si="35"/>
        <v>0.0067821747714044605</v>
      </c>
      <c r="W44" s="105">
        <f t="shared" si="25"/>
        <v>0.08398148098047027</v>
      </c>
      <c r="X44" s="106">
        <f t="shared" si="26"/>
        <v>0.01453789845673372</v>
      </c>
    </row>
    <row r="45" spans="1:24" ht="20.1" customHeight="1" thickBot="1">
      <c r="A45" s="5" t="s">
        <v>46</v>
      </c>
      <c r="B45" s="6"/>
      <c r="C45" s="13">
        <f aca="true" t="shared" si="36" ref="C45:I45">C46+C47</f>
        <v>325024547</v>
      </c>
      <c r="D45" s="36">
        <f t="shared" si="36"/>
        <v>351799728</v>
      </c>
      <c r="E45" s="36">
        <f t="shared" si="36"/>
        <v>352436393</v>
      </c>
      <c r="F45" s="36">
        <f t="shared" si="36"/>
        <v>368451115</v>
      </c>
      <c r="G45" s="36">
        <f t="shared" si="36"/>
        <v>278787577</v>
      </c>
      <c r="H45" s="36">
        <f t="shared" si="36"/>
        <v>267898460</v>
      </c>
      <c r="I45" s="15">
        <f t="shared" si="36"/>
        <v>392821867</v>
      </c>
      <c r="J45" s="13">
        <f>SUM(J46:J47)</f>
        <v>294163935</v>
      </c>
      <c r="K45" s="161">
        <f>SUM(K46:K47)</f>
        <v>308826852</v>
      </c>
      <c r="M45" s="20">
        <f aca="true" t="shared" si="37" ref="M45:S45">C45/C48</f>
        <v>0.3837245000148685</v>
      </c>
      <c r="N45" s="21">
        <f t="shared" si="37"/>
        <v>0.37847820922881786</v>
      </c>
      <c r="O45" s="21">
        <f t="shared" si="37"/>
        <v>0.36117971968850626</v>
      </c>
      <c r="P45" s="21">
        <f t="shared" si="37"/>
        <v>0.3502428957312469</v>
      </c>
      <c r="Q45" s="21">
        <f t="shared" si="37"/>
        <v>0.3406760284830951</v>
      </c>
      <c r="R45" s="21">
        <f t="shared" si="37"/>
        <v>0.31598736867025334</v>
      </c>
      <c r="S45" s="21">
        <f t="shared" si="37"/>
        <v>0.349385686743988</v>
      </c>
      <c r="T45" s="27">
        <f aca="true" t="shared" si="38" ref="T45">J45/J48</f>
        <v>0.3573215511019005</v>
      </c>
      <c r="U45" s="22">
        <f>K45/K48</f>
        <v>0.35495314241468534</v>
      </c>
      <c r="W45" s="102">
        <f t="shared" si="25"/>
        <v>0.04984607307486555</v>
      </c>
      <c r="X45" s="101">
        <f t="shared" si="26"/>
        <v>-0.23684086872151622</v>
      </c>
    </row>
    <row r="46" spans="1:24" ht="20.1" customHeight="1">
      <c r="A46" s="24"/>
      <c r="B46" t="s">
        <v>4</v>
      </c>
      <c r="C46" s="10">
        <v>4542070</v>
      </c>
      <c r="D46" s="35">
        <v>4503829</v>
      </c>
      <c r="E46" s="35">
        <v>5520666</v>
      </c>
      <c r="F46" s="35">
        <v>9493645</v>
      </c>
      <c r="G46" s="35">
        <v>9166095</v>
      </c>
      <c r="H46" s="35">
        <v>10918296</v>
      </c>
      <c r="I46" s="12">
        <v>13240507</v>
      </c>
      <c r="J46" s="10">
        <v>9655205</v>
      </c>
      <c r="K46" s="162">
        <v>12693568</v>
      </c>
      <c r="M46" s="96">
        <f aca="true" t="shared" si="39" ref="M46:U46">C46/C45</f>
        <v>0.013974544513402552</v>
      </c>
      <c r="N46" s="37">
        <f t="shared" si="39"/>
        <v>0.012802252649837182</v>
      </c>
      <c r="O46" s="37">
        <f t="shared" si="39"/>
        <v>0.015664290378774818</v>
      </c>
      <c r="P46" s="37">
        <f t="shared" si="39"/>
        <v>0.025766362520032</v>
      </c>
      <c r="Q46" s="37">
        <f t="shared" si="39"/>
        <v>0.0328784198300199</v>
      </c>
      <c r="R46" s="37">
        <f t="shared" si="39"/>
        <v>0.04075535185980539</v>
      </c>
      <c r="S46" s="19">
        <f t="shared" si="39"/>
        <v>0.033706135305344394</v>
      </c>
      <c r="T46" s="37">
        <f t="shared" si="39"/>
        <v>0.032822531422827206</v>
      </c>
      <c r="U46" s="19">
        <f t="shared" si="39"/>
        <v>0.04110253987888333</v>
      </c>
      <c r="W46" s="103">
        <f t="shared" si="25"/>
        <v>0.31468653436151794</v>
      </c>
      <c r="X46" s="104">
        <f t="shared" si="26"/>
        <v>0.8280008456056122</v>
      </c>
    </row>
    <row r="47" spans="1:24" ht="20.1" customHeight="1" thickBot="1">
      <c r="A47" s="24"/>
      <c r="B47" t="s">
        <v>3</v>
      </c>
      <c r="C47" s="32">
        <v>320482477</v>
      </c>
      <c r="D47" s="35">
        <v>347295899</v>
      </c>
      <c r="E47" s="35">
        <v>346915727</v>
      </c>
      <c r="F47" s="35">
        <v>358957470</v>
      </c>
      <c r="G47" s="35">
        <v>269621482</v>
      </c>
      <c r="H47" s="35">
        <v>256980164</v>
      </c>
      <c r="I47" s="43">
        <v>379581360</v>
      </c>
      <c r="J47" s="10">
        <v>284508730</v>
      </c>
      <c r="K47" s="162">
        <v>296133284</v>
      </c>
      <c r="M47" s="96">
        <f aca="true" t="shared" si="40" ref="M47:U47">C47/C45</f>
        <v>0.9860254554865975</v>
      </c>
      <c r="N47" s="37">
        <f t="shared" si="40"/>
        <v>0.9871977473501629</v>
      </c>
      <c r="O47" s="37">
        <f t="shared" si="40"/>
        <v>0.9843357096212252</v>
      </c>
      <c r="P47" s="37">
        <f t="shared" si="40"/>
        <v>0.974233637479968</v>
      </c>
      <c r="Q47" s="37">
        <f t="shared" si="40"/>
        <v>0.9671215801699801</v>
      </c>
      <c r="R47" s="37">
        <f t="shared" si="40"/>
        <v>0.9592446481401946</v>
      </c>
      <c r="S47" s="94">
        <f t="shared" si="40"/>
        <v>0.9662938646946556</v>
      </c>
      <c r="T47" s="179">
        <f t="shared" si="40"/>
        <v>0.9671774685771728</v>
      </c>
      <c r="U47" s="94">
        <f t="shared" si="40"/>
        <v>0.9588974601211167</v>
      </c>
      <c r="W47" s="105">
        <f t="shared" si="25"/>
        <v>0.04085833851214337</v>
      </c>
      <c r="X47" s="106">
        <f t="shared" si="26"/>
        <v>-0.8280008456056143</v>
      </c>
    </row>
    <row r="48" spans="1:24" ht="20.1" customHeight="1" thickBot="1">
      <c r="A48" s="74" t="s">
        <v>5</v>
      </c>
      <c r="B48" s="100"/>
      <c r="C48" s="83">
        <f aca="true" t="shared" si="41" ref="C48:K48">C31+C45</f>
        <v>847025788</v>
      </c>
      <c r="D48" s="84">
        <f t="shared" si="41"/>
        <v>929511183</v>
      </c>
      <c r="E48" s="84">
        <f t="shared" si="41"/>
        <v>975792310</v>
      </c>
      <c r="F48" s="84">
        <f t="shared" si="41"/>
        <v>1051987405</v>
      </c>
      <c r="G48" s="84">
        <f t="shared" si="41"/>
        <v>818336348</v>
      </c>
      <c r="H48" s="84">
        <f t="shared" si="41"/>
        <v>847813826</v>
      </c>
      <c r="I48" s="168">
        <f t="shared" si="41"/>
        <v>1124321579</v>
      </c>
      <c r="J48" s="171">
        <f t="shared" si="41"/>
        <v>823247112</v>
      </c>
      <c r="K48" s="170">
        <f t="shared" si="41"/>
        <v>870049635</v>
      </c>
      <c r="M48" s="89">
        <f>M31+M45</f>
        <v>1</v>
      </c>
      <c r="N48" s="85">
        <f>N31+N45</f>
        <v>1</v>
      </c>
      <c r="O48" s="85">
        <f>O31+O45</f>
        <v>1</v>
      </c>
      <c r="P48" s="85"/>
      <c r="Q48" s="85"/>
      <c r="R48" s="85">
        <f>R31+R45</f>
        <v>1</v>
      </c>
      <c r="S48" s="175">
        <f aca="true" t="shared" si="42" ref="S48:U48">S31+S45</f>
        <v>1</v>
      </c>
      <c r="T48" s="182">
        <f t="shared" si="42"/>
        <v>1</v>
      </c>
      <c r="U48" s="85">
        <f t="shared" si="42"/>
        <v>1</v>
      </c>
      <c r="W48" s="93">
        <f t="shared" si="25"/>
        <v>0.05685112321414375</v>
      </c>
      <c r="X48" s="156">
        <f t="shared" si="26"/>
        <v>0</v>
      </c>
    </row>
    <row r="49" ht="15" customHeight="1">
      <c r="K49" s="262"/>
    </row>
    <row r="50" ht="15" customHeight="1">
      <c r="K50" s="262"/>
    </row>
    <row r="51" spans="1:13" ht="15" customHeight="1">
      <c r="A51" s="1" t="s">
        <v>27</v>
      </c>
      <c r="M51" s="1" t="str">
        <f>W3</f>
        <v>VARIAÇÃO (JAN-SET)</v>
      </c>
    </row>
    <row r="52" ht="15" customHeight="1" thickBot="1"/>
    <row r="53" spans="1:13" ht="24" customHeight="1">
      <c r="A53" s="470" t="s">
        <v>29</v>
      </c>
      <c r="B53" s="485"/>
      <c r="C53" s="472">
        <v>2016</v>
      </c>
      <c r="D53" s="461">
        <v>2017</v>
      </c>
      <c r="E53" s="461">
        <v>2018</v>
      </c>
      <c r="F53" s="461">
        <v>2019</v>
      </c>
      <c r="G53" s="461">
        <v>2020</v>
      </c>
      <c r="H53" s="461">
        <v>2021</v>
      </c>
      <c r="I53" s="481">
        <v>2022</v>
      </c>
      <c r="J53" s="467" t="str">
        <f>J5</f>
        <v>janeiro - setembro</v>
      </c>
      <c r="K53" s="468"/>
      <c r="M53" s="478" t="s">
        <v>90</v>
      </c>
    </row>
    <row r="54" spans="1:13" ht="20.1" customHeight="1" thickBot="1">
      <c r="A54" s="486"/>
      <c r="B54" s="487"/>
      <c r="C54" s="488">
        <v>2016</v>
      </c>
      <c r="D54" s="469">
        <v>2017</v>
      </c>
      <c r="E54" s="469">
        <v>2018</v>
      </c>
      <c r="F54" s="469"/>
      <c r="G54" s="469"/>
      <c r="H54" s="462"/>
      <c r="I54" s="482"/>
      <c r="J54" s="167">
        <v>2022</v>
      </c>
      <c r="K54" s="169">
        <v>2023</v>
      </c>
      <c r="M54" s="479"/>
    </row>
    <row r="55" spans="1:13" ht="20.1" customHeight="1" thickBot="1">
      <c r="A55" s="3" t="s">
        <v>2</v>
      </c>
      <c r="B55" s="4"/>
      <c r="C55" s="111">
        <f>C31/C7</f>
        <v>4.756830847533655</v>
      </c>
      <c r="D55" s="112">
        <f aca="true" t="shared" si="43" ref="D55:I55">D31/D7</f>
        <v>5.141440611815919</v>
      </c>
      <c r="E55" s="112">
        <f t="shared" si="43"/>
        <v>5.415594493099433</v>
      </c>
      <c r="F55" s="112">
        <f aca="true" t="shared" si="44" ref="F55:H55">F31/F7</f>
        <v>5.485799896108399</v>
      </c>
      <c r="G55" s="112">
        <f t="shared" si="44"/>
        <v>4.800147325847002</v>
      </c>
      <c r="H55" s="112">
        <f t="shared" si="44"/>
        <v>4.927343918472844</v>
      </c>
      <c r="I55" s="116">
        <f t="shared" si="43"/>
        <v>5.871515977300253</v>
      </c>
      <c r="J55" s="183">
        <f aca="true" t="shared" si="45" ref="J55:K55">J31/J7</f>
        <v>5.804831614484607</v>
      </c>
      <c r="K55" s="184">
        <f t="shared" si="45"/>
        <v>6.255770306981105</v>
      </c>
      <c r="M55" s="23">
        <f>(K55-J55)/J55</f>
        <v>0.07768333733769033</v>
      </c>
    </row>
    <row r="56" spans="1:13" ht="20.1" customHeight="1">
      <c r="A56" s="24"/>
      <c r="B56" t="s">
        <v>10</v>
      </c>
      <c r="C56" s="117">
        <f aca="true" t="shared" si="46" ref="C56:I56">C32/C8</f>
        <v>4.428426581264152</v>
      </c>
      <c r="D56" s="118">
        <f t="shared" si="46"/>
        <v>4.675702781602291</v>
      </c>
      <c r="E56" s="118">
        <f t="shared" si="46"/>
        <v>4.785699809744091</v>
      </c>
      <c r="F56" s="118">
        <f aca="true" t="shared" si="47" ref="F56:H56">F32/F8</f>
        <v>4.855546916970749</v>
      </c>
      <c r="G56" s="118">
        <f t="shared" si="47"/>
        <v>4.195280907503641</v>
      </c>
      <c r="H56" s="118">
        <f t="shared" si="47"/>
        <v>4.243370370468438</v>
      </c>
      <c r="I56" s="119">
        <f t="shared" si="46"/>
        <v>5.072915061331353</v>
      </c>
      <c r="J56" s="117">
        <f aca="true" t="shared" si="48" ref="J56:K56">J32/J8</f>
        <v>4.996563042380554</v>
      </c>
      <c r="K56" s="185">
        <f t="shared" si="48"/>
        <v>5.581564976072479</v>
      </c>
      <c r="M56" s="42">
        <f aca="true" t="shared" si="49" ref="M56:M72">(K56-J56)/J56</f>
        <v>0.1170808671340625</v>
      </c>
    </row>
    <row r="57" spans="1:13" ht="20.1" customHeight="1">
      <c r="A57" s="24"/>
      <c r="B57" t="s">
        <v>18</v>
      </c>
      <c r="C57" s="117">
        <f aca="true" t="shared" si="50" ref="C57:I57">C33/C9</f>
        <v>4.560520835071985</v>
      </c>
      <c r="D57" s="118">
        <f t="shared" si="50"/>
        <v>5.297974010563299</v>
      </c>
      <c r="E57" s="118">
        <f t="shared" si="50"/>
        <v>5.453678940275266</v>
      </c>
      <c r="F57" s="118">
        <f aca="true" t="shared" si="51" ref="F57:H57">F33/F9</f>
        <v>6.4971067216215594</v>
      </c>
      <c r="G57" s="118">
        <f t="shared" si="51"/>
        <v>6.284285268527723</v>
      </c>
      <c r="H57" s="118">
        <f t="shared" si="51"/>
        <v>6.170628169118067</v>
      </c>
      <c r="I57" s="119">
        <f t="shared" si="50"/>
        <v>6.557236202777665</v>
      </c>
      <c r="J57" s="117">
        <f aca="true" t="shared" si="52" ref="J57:K57">J33/J9</f>
        <v>6.360452469759822</v>
      </c>
      <c r="K57" s="185">
        <f t="shared" si="52"/>
        <v>7.0147721464503805</v>
      </c>
      <c r="M57" s="95">
        <f t="shared" si="49"/>
        <v>0.10287313360196632</v>
      </c>
    </row>
    <row r="58" spans="1:13" ht="20.1" customHeight="1">
      <c r="A58" s="24"/>
      <c r="B58" t="s">
        <v>15</v>
      </c>
      <c r="C58" s="117">
        <f aca="true" t="shared" si="53" ref="C58:I58">C34/C10</f>
        <v>7.125760359677268</v>
      </c>
      <c r="D58" s="118">
        <f t="shared" si="53"/>
        <v>7.730446464727575</v>
      </c>
      <c r="E58" s="118">
        <f t="shared" si="53"/>
        <v>8.490370157118889</v>
      </c>
      <c r="F58" s="118">
        <f aca="true" t="shared" si="54" ref="F58:H58">F34/F10</f>
        <v>9.613695059696646</v>
      </c>
      <c r="G58" s="118">
        <f t="shared" si="54"/>
        <v>8.242918836961438</v>
      </c>
      <c r="H58" s="118">
        <f t="shared" si="54"/>
        <v>8.231722830019855</v>
      </c>
      <c r="I58" s="119">
        <f t="shared" si="53"/>
        <v>9.695443315348202</v>
      </c>
      <c r="J58" s="117">
        <f aca="true" t="shared" si="55" ref="J58:K58">J34/J10</f>
        <v>9.736732964690532</v>
      </c>
      <c r="K58" s="185">
        <f t="shared" si="55"/>
        <v>10.035384184113946</v>
      </c>
      <c r="M58" s="95">
        <f t="shared" si="49"/>
        <v>0.030672631210740646</v>
      </c>
    </row>
    <row r="59" spans="1:13" ht="20.1" customHeight="1">
      <c r="A59" s="24"/>
      <c r="B59" t="s">
        <v>8</v>
      </c>
      <c r="C59" s="117">
        <f aca="true" t="shared" si="56" ref="C59:E59">C35/C11</f>
        <v>3.5011749527715064</v>
      </c>
      <c r="D59" s="118">
        <f t="shared" si="56"/>
        <v>2.6659959758551306</v>
      </c>
      <c r="E59" s="118">
        <f t="shared" si="56"/>
        <v>2.60544275457423</v>
      </c>
      <c r="F59" s="118">
        <f aca="true" t="shared" si="57" ref="F59:G59">F35/F11</f>
        <v>2.2210337066591532</v>
      </c>
      <c r="G59" s="118">
        <f t="shared" si="57"/>
        <v>2.346384872080089</v>
      </c>
      <c r="H59" s="118"/>
      <c r="I59" s="119"/>
      <c r="J59" s="117"/>
      <c r="K59" s="185"/>
      <c r="M59" s="95"/>
    </row>
    <row r="60" spans="1:13" ht="20.1" customHeight="1">
      <c r="A60" s="24"/>
      <c r="B60" t="s">
        <v>16</v>
      </c>
      <c r="C60" s="117">
        <f aca="true" t="shared" si="58" ref="C60:I60">C36/C12</f>
        <v>10.028136994390316</v>
      </c>
      <c r="D60" s="118">
        <f t="shared" si="58"/>
        <v>6.756589090375156</v>
      </c>
      <c r="E60" s="118">
        <f t="shared" si="58"/>
        <v>7.412174643157011</v>
      </c>
      <c r="F60" s="118">
        <f aca="true" t="shared" si="59" ref="F60:H60">F36/F12</f>
        <v>8.079265819361817</v>
      </c>
      <c r="G60" s="118">
        <f t="shared" si="59"/>
        <v>8.333351803623872</v>
      </c>
      <c r="H60" s="118">
        <f t="shared" si="59"/>
        <v>7.015119517644538</v>
      </c>
      <c r="I60" s="119">
        <f t="shared" si="58"/>
        <v>8.330027359781122</v>
      </c>
      <c r="J60" s="117">
        <f aca="true" t="shared" si="60" ref="J60:K60">J36/J12</f>
        <v>8.083439189924873</v>
      </c>
      <c r="K60" s="185">
        <f t="shared" si="60"/>
        <v>9.265740408032897</v>
      </c>
      <c r="M60" s="95">
        <f t="shared" si="49"/>
        <v>0.14626215282000693</v>
      </c>
    </row>
    <row r="61" spans="1:13" ht="20.1" customHeight="1">
      <c r="A61" s="24"/>
      <c r="B61" t="s">
        <v>13</v>
      </c>
      <c r="C61" s="117">
        <f aca="true" t="shared" si="61" ref="C61:I61">C37/C13</f>
        <v>2.5565231547833585</v>
      </c>
      <c r="D61" s="118">
        <f t="shared" si="61"/>
        <v>3.3287498623254157</v>
      </c>
      <c r="E61" s="118">
        <f t="shared" si="61"/>
        <v>3.2278217788349703</v>
      </c>
      <c r="F61" s="118">
        <f aca="true" t="shared" si="62" ref="F61:H61">F37/F13</f>
        <v>3.39636306865234</v>
      </c>
      <c r="G61" s="118">
        <f t="shared" si="62"/>
        <v>3.966201213795826</v>
      </c>
      <c r="H61" s="118">
        <f t="shared" si="62"/>
        <v>5.486014894813337</v>
      </c>
      <c r="I61" s="119">
        <f t="shared" si="61"/>
        <v>7.063918739309804</v>
      </c>
      <c r="J61" s="117">
        <f aca="true" t="shared" si="63" ref="J61:K61">J37/J13</f>
        <v>7.0695130732276</v>
      </c>
      <c r="K61" s="185">
        <f t="shared" si="63"/>
        <v>6.223588361002253</v>
      </c>
      <c r="M61" s="95">
        <f t="shared" si="49"/>
        <v>-0.11965812969904274</v>
      </c>
    </row>
    <row r="62" spans="1:13" ht="20.1" customHeight="1">
      <c r="A62" s="24"/>
      <c r="B62" t="s">
        <v>17</v>
      </c>
      <c r="C62" s="117">
        <f aca="true" t="shared" si="64" ref="C62:I62">C38/C14</f>
        <v>5.395576022193404</v>
      </c>
      <c r="D62" s="118">
        <f t="shared" si="64"/>
        <v>5.179932592955398</v>
      </c>
      <c r="E62" s="118">
        <f t="shared" si="64"/>
        <v>4.76358606413558</v>
      </c>
      <c r="F62" s="118">
        <f aca="true" t="shared" si="65" ref="F62:H62">F38/F14</f>
        <v>4.945473413769139</v>
      </c>
      <c r="G62" s="118">
        <f t="shared" si="65"/>
        <v>4.481723753518013</v>
      </c>
      <c r="H62" s="118">
        <f t="shared" si="65"/>
        <v>4.4946541404210185</v>
      </c>
      <c r="I62" s="119">
        <f t="shared" si="64"/>
        <v>5.7519657353681914</v>
      </c>
      <c r="J62" s="117">
        <f aca="true" t="shared" si="66" ref="J62:K62">J38/J14</f>
        <v>5.641113506698046</v>
      </c>
      <c r="K62" s="185">
        <f t="shared" si="66"/>
        <v>6.727171841246982</v>
      </c>
      <c r="M62" s="95">
        <f t="shared" si="49"/>
        <v>0.19252552412912644</v>
      </c>
    </row>
    <row r="63" spans="1:13" ht="20.1" customHeight="1">
      <c r="A63" s="24"/>
      <c r="B63" t="s">
        <v>86</v>
      </c>
      <c r="C63" s="117">
        <f aca="true" t="shared" si="67" ref="C63:I63">C39/C15</f>
        <v>5.250474413860669</v>
      </c>
      <c r="D63" s="118">
        <f t="shared" si="67"/>
        <v>5.467683299707722</v>
      </c>
      <c r="E63" s="118">
        <f t="shared" si="67"/>
        <v>4.886341132332082</v>
      </c>
      <c r="F63" s="118">
        <f aca="true" t="shared" si="68" ref="F63:H63">F39/F15</f>
        <v>6.166543649375267</v>
      </c>
      <c r="G63" s="118">
        <f t="shared" si="68"/>
        <v>6.069119635111147</v>
      </c>
      <c r="H63" s="118">
        <f t="shared" si="68"/>
        <v>5.157364838961827</v>
      </c>
      <c r="I63" s="119">
        <f t="shared" si="67"/>
        <v>5.2047260883660575</v>
      </c>
      <c r="J63" s="117">
        <f aca="true" t="shared" si="69" ref="J63:K63">J39/J15</f>
        <v>5.245937339631827</v>
      </c>
      <c r="K63" s="185">
        <f t="shared" si="69"/>
        <v>5.508386850411771</v>
      </c>
      <c r="M63" s="95">
        <f t="shared" si="49"/>
        <v>0.05002909752604159</v>
      </c>
    </row>
    <row r="64" spans="1:13" ht="20.1" customHeight="1">
      <c r="A64" s="24"/>
      <c r="B64" t="s">
        <v>9</v>
      </c>
      <c r="C64" s="117">
        <f aca="true" t="shared" si="70" ref="C64:I64">C40/C16</f>
        <v>4.292686583217413</v>
      </c>
      <c r="D64" s="118">
        <f t="shared" si="70"/>
        <v>4.330367993888889</v>
      </c>
      <c r="E64" s="118">
        <f t="shared" si="70"/>
        <v>4.587692775222622</v>
      </c>
      <c r="F64" s="118">
        <f aca="true" t="shared" si="71" ref="F64:H64">F40/F16</f>
        <v>4.435743680188125</v>
      </c>
      <c r="G64" s="118">
        <f t="shared" si="71"/>
        <v>3.9297965280126252</v>
      </c>
      <c r="H64" s="118">
        <f t="shared" si="71"/>
        <v>4.510949925333058</v>
      </c>
      <c r="I64" s="119">
        <f t="shared" si="70"/>
        <v>5.578657558653237</v>
      </c>
      <c r="J64" s="117">
        <f aca="true" t="shared" si="72" ref="J64:K64">J40/J16</f>
        <v>5.600253364995852</v>
      </c>
      <c r="K64" s="185">
        <f t="shared" si="72"/>
        <v>5.787859981781807</v>
      </c>
      <c r="M64" s="95">
        <f t="shared" si="49"/>
        <v>0.03349966591843552</v>
      </c>
    </row>
    <row r="65" spans="1:13" ht="20.25" customHeight="1">
      <c r="A65" s="24"/>
      <c r="B65" t="s">
        <v>12</v>
      </c>
      <c r="C65" s="117">
        <f aca="true" t="shared" si="73" ref="C65:I65">C41/C17</f>
        <v>3.7556244912717505</v>
      </c>
      <c r="D65" s="118">
        <f t="shared" si="73"/>
        <v>3.7671936249771703</v>
      </c>
      <c r="E65" s="118">
        <f t="shared" si="73"/>
        <v>3.753106300462142</v>
      </c>
      <c r="F65" s="118">
        <f aca="true" t="shared" si="74" ref="F65:H65">F41/F17</f>
        <v>3.227103290015922</v>
      </c>
      <c r="G65" s="118">
        <f t="shared" si="74"/>
        <v>3.0572923623670283</v>
      </c>
      <c r="H65" s="118">
        <f t="shared" si="74"/>
        <v>3.114949383890614</v>
      </c>
      <c r="I65" s="119">
        <f t="shared" si="73"/>
        <v>3.7428334716432436</v>
      </c>
      <c r="J65" s="117">
        <f aca="true" t="shared" si="75" ref="J65:K65">J41/J17</f>
        <v>3.6987328491600384</v>
      </c>
      <c r="K65" s="185">
        <f t="shared" si="75"/>
        <v>4.152923725990611</v>
      </c>
      <c r="M65" s="95">
        <f t="shared" si="49"/>
        <v>0.12279634549267783</v>
      </c>
    </row>
    <row r="66" spans="1:13" ht="20.1" customHeight="1">
      <c r="A66" s="24"/>
      <c r="B66" t="s">
        <v>11</v>
      </c>
      <c r="C66" s="117">
        <f aca="true" t="shared" si="76" ref="C66:I66">C42/C18</f>
        <v>3.499590130224718</v>
      </c>
      <c r="D66" s="118">
        <f t="shared" si="76"/>
        <v>3.617230649355735</v>
      </c>
      <c r="E66" s="118">
        <f t="shared" si="76"/>
        <v>3.6593951137034177</v>
      </c>
      <c r="F66" s="118">
        <f aca="true" t="shared" si="77" ref="F66:H66">F42/F18</f>
        <v>3.8105394511720654</v>
      </c>
      <c r="G66" s="118">
        <f t="shared" si="77"/>
        <v>3.440489926572102</v>
      </c>
      <c r="H66" s="118">
        <f t="shared" si="77"/>
        <v>3.5800973454808123</v>
      </c>
      <c r="I66" s="119">
        <f t="shared" si="76"/>
        <v>4.191777372829608</v>
      </c>
      <c r="J66" s="117">
        <f aca="true" t="shared" si="78" ref="J66:K66">J42/J18</f>
        <v>4.174877738035123</v>
      </c>
      <c r="K66" s="185">
        <f t="shared" si="78"/>
        <v>4.2732357068191495</v>
      </c>
      <c r="M66" s="95">
        <f t="shared" si="49"/>
        <v>0.023559484841421452</v>
      </c>
    </row>
    <row r="67" spans="1:40" s="1" customFormat="1" ht="20.1" customHeight="1">
      <c r="A67" s="24"/>
      <c r="B67" t="s">
        <v>6</v>
      </c>
      <c r="C67" s="117">
        <f aca="true" t="shared" si="79" ref="C67:I67">C43/C19</f>
        <v>4.721032956261331</v>
      </c>
      <c r="D67" s="118">
        <f t="shared" si="79"/>
        <v>5.266376838648464</v>
      </c>
      <c r="E67" s="118">
        <f t="shared" si="79"/>
        <v>5.853528858229052</v>
      </c>
      <c r="F67" s="118">
        <f aca="true" t="shared" si="80" ref="F67:H67">F43/F19</f>
        <v>6.019177616271717</v>
      </c>
      <c r="G67" s="118">
        <f t="shared" si="80"/>
        <v>5.210880336093921</v>
      </c>
      <c r="H67" s="118">
        <f t="shared" si="80"/>
        <v>5.299590511073751</v>
      </c>
      <c r="I67" s="119">
        <f t="shared" si="79"/>
        <v>6.157666116610538</v>
      </c>
      <c r="J67" s="117">
        <f aca="true" t="shared" si="81" ref="J67:K67">J43/J19</f>
        <v>6.100123620170314</v>
      </c>
      <c r="K67" s="185">
        <f t="shared" si="81"/>
        <v>6.574217977435523</v>
      </c>
      <c r="L67"/>
      <c r="M67" s="95">
        <f t="shared" si="49"/>
        <v>0.07771881141844333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K67"/>
      <c r="AL67"/>
      <c r="AM67"/>
      <c r="AN67"/>
    </row>
    <row r="68" spans="1:13" ht="20.1" customHeight="1" thickBot="1">
      <c r="A68" s="24"/>
      <c r="B68" t="s">
        <v>7</v>
      </c>
      <c r="C68" s="121">
        <f aca="true" t="shared" si="82" ref="C68:I68">C44/C20</f>
        <v>13.606317179877836</v>
      </c>
      <c r="D68" s="122">
        <f t="shared" si="82"/>
        <v>12.864860068951531</v>
      </c>
      <c r="E68" s="122">
        <f t="shared" si="82"/>
        <v>15.569859982213398</v>
      </c>
      <c r="F68" s="122">
        <f aca="true" t="shared" si="83" ref="F68:H68">F44/F20</f>
        <v>14.675860440346899</v>
      </c>
      <c r="G68" s="122">
        <f t="shared" si="83"/>
        <v>13.064319030268306</v>
      </c>
      <c r="H68" s="122">
        <f t="shared" si="83"/>
        <v>12.607329984578895</v>
      </c>
      <c r="I68" s="119">
        <f t="shared" si="82"/>
        <v>13.440409309791333</v>
      </c>
      <c r="J68" s="117">
        <f aca="true" t="shared" si="84" ref="J68:K68">J44/J20</f>
        <v>13.618905962751228</v>
      </c>
      <c r="K68" s="185">
        <f t="shared" si="84"/>
        <v>14.271454174602937</v>
      </c>
      <c r="M68" s="160">
        <f t="shared" si="49"/>
        <v>0.04791487757067119</v>
      </c>
    </row>
    <row r="69" spans="1:13" ht="20.1" customHeight="1" thickBot="1">
      <c r="A69" s="5" t="s">
        <v>46</v>
      </c>
      <c r="B69" s="6"/>
      <c r="C69" s="124">
        <f aca="true" t="shared" si="85" ref="C69:I69">C45/C21</f>
        <v>2.208598008434019</v>
      </c>
      <c r="D69" s="125">
        <f t="shared" si="85"/>
        <v>2.269212276729142</v>
      </c>
      <c r="E69" s="125">
        <f t="shared" si="85"/>
        <v>2.3654983434630283</v>
      </c>
      <c r="F69" s="125">
        <f aca="true" t="shared" si="86" ref="F69:H69">F45/F21</f>
        <v>2.3973610187428105</v>
      </c>
      <c r="G69" s="125">
        <f t="shared" si="86"/>
        <v>1.998642762159057</v>
      </c>
      <c r="H69" s="125">
        <f t="shared" si="86"/>
        <v>1.9520967424775821</v>
      </c>
      <c r="I69" s="126">
        <f t="shared" si="85"/>
        <v>2.530062558046745</v>
      </c>
      <c r="J69" s="124">
        <f aca="true" t="shared" si="87" ref="J69:K69">J45/J21</f>
        <v>2.522896895619299</v>
      </c>
      <c r="K69" s="186">
        <f t="shared" si="87"/>
        <v>2.6357742210152884</v>
      </c>
      <c r="M69" s="23">
        <f t="shared" si="49"/>
        <v>0.04474115672027145</v>
      </c>
    </row>
    <row r="70" spans="1:13" ht="20.1" customHeight="1">
      <c r="A70" s="24"/>
      <c r="B70" t="s">
        <v>4</v>
      </c>
      <c r="C70" s="117">
        <f aca="true" t="shared" si="88" ref="C70:I70">C46/C22</f>
        <v>1.4910810630699185</v>
      </c>
      <c r="D70" s="118">
        <f t="shared" si="88"/>
        <v>1.4135917107149236</v>
      </c>
      <c r="E70" s="118">
        <f t="shared" si="88"/>
        <v>1.2007240014259053</v>
      </c>
      <c r="F70" s="118">
        <f aca="true" t="shared" si="89" ref="F70:H70">F46/F22</f>
        <v>1.162595999805043</v>
      </c>
      <c r="G70" s="118">
        <f t="shared" si="89"/>
        <v>1.1063212459997958</v>
      </c>
      <c r="H70" s="118">
        <f t="shared" si="89"/>
        <v>1.162115508041881</v>
      </c>
      <c r="I70" s="119">
        <f t="shared" si="88"/>
        <v>1.3906449310044913</v>
      </c>
      <c r="J70" s="117">
        <f aca="true" t="shared" si="90" ref="J70:K70">J46/J22</f>
        <v>1.405613834032777</v>
      </c>
      <c r="K70" s="185">
        <f t="shared" si="90"/>
        <v>1.6091837393129969</v>
      </c>
      <c r="M70" s="42">
        <f t="shared" si="49"/>
        <v>0.1448263387506421</v>
      </c>
    </row>
    <row r="71" spans="1:13" ht="20.1" customHeight="1" thickBot="1">
      <c r="A71" s="24"/>
      <c r="B71" t="s">
        <v>3</v>
      </c>
      <c r="C71" s="121">
        <f aca="true" t="shared" si="91" ref="C71:I71">C47/C23</f>
        <v>2.2237639411775687</v>
      </c>
      <c r="D71" s="118">
        <f t="shared" si="91"/>
        <v>2.2871652759455343</v>
      </c>
      <c r="E71" s="118">
        <f t="shared" si="91"/>
        <v>2.402587356391055</v>
      </c>
      <c r="F71" s="118">
        <f aca="true" t="shared" si="92" ref="F71:H71">F47/F23</f>
        <v>2.466648168049356</v>
      </c>
      <c r="G71" s="118">
        <f t="shared" si="92"/>
        <v>2.054990941306437</v>
      </c>
      <c r="H71" s="118">
        <f t="shared" si="92"/>
        <v>2.010153387950314</v>
      </c>
      <c r="I71" s="123">
        <f t="shared" si="91"/>
        <v>2.6044998828535033</v>
      </c>
      <c r="J71" s="117">
        <f aca="true" t="shared" si="93" ref="J71:K71">J47/J23</f>
        <v>2.592838991653347</v>
      </c>
      <c r="K71" s="185">
        <f t="shared" si="93"/>
        <v>2.709877556584138</v>
      </c>
      <c r="M71" s="160">
        <f t="shared" si="49"/>
        <v>0.04513915646422778</v>
      </c>
    </row>
    <row r="72" spans="1:13" ht="20.1" customHeight="1" thickBot="1">
      <c r="A72" s="74" t="s">
        <v>5</v>
      </c>
      <c r="B72" s="100"/>
      <c r="C72" s="127">
        <f aca="true" t="shared" si="94" ref="C72:I72">C48/C24</f>
        <v>3.2970969843703326</v>
      </c>
      <c r="D72" s="128">
        <f t="shared" si="94"/>
        <v>3.476167647680859</v>
      </c>
      <c r="E72" s="128">
        <f t="shared" si="94"/>
        <v>3.6948644296680007</v>
      </c>
      <c r="F72" s="128">
        <f aca="true" t="shared" si="95" ref="F72:H72">F48/F24</f>
        <v>3.7801661091711316</v>
      </c>
      <c r="G72" s="128">
        <f t="shared" si="95"/>
        <v>3.2487717861701064</v>
      </c>
      <c r="H72" s="128">
        <f t="shared" si="95"/>
        <v>3.3256787457234953</v>
      </c>
      <c r="I72" s="176">
        <f t="shared" si="94"/>
        <v>4.017641158397467</v>
      </c>
      <c r="J72" s="187">
        <f aca="true" t="shared" si="96" ref="J72:K72">J48/J24</f>
        <v>3.9628152851209992</v>
      </c>
      <c r="K72" s="188">
        <f t="shared" si="96"/>
        <v>4.205571612054401</v>
      </c>
      <c r="M72" s="129">
        <f t="shared" si="49"/>
        <v>0.061258552182552564</v>
      </c>
    </row>
    <row r="74" ht="15.75">
      <c r="A74" s="99" t="s">
        <v>39</v>
      </c>
    </row>
  </sheetData>
  <mergeCells count="46">
    <mergeCell ref="M53:M54"/>
    <mergeCell ref="C53:C54"/>
    <mergeCell ref="D53:D54"/>
    <mergeCell ref="E53:E54"/>
    <mergeCell ref="D29:D30"/>
    <mergeCell ref="I53:I54"/>
    <mergeCell ref="J29:K29"/>
    <mergeCell ref="J53:K53"/>
    <mergeCell ref="H53:H54"/>
    <mergeCell ref="F29:F30"/>
    <mergeCell ref="F53:F54"/>
    <mergeCell ref="G29:G30"/>
    <mergeCell ref="G53:G54"/>
    <mergeCell ref="A53:B54"/>
    <mergeCell ref="A29:B30"/>
    <mergeCell ref="C29:C30"/>
    <mergeCell ref="A5:B6"/>
    <mergeCell ref="C5:C6"/>
    <mergeCell ref="D5:D6"/>
    <mergeCell ref="E5:E6"/>
    <mergeCell ref="W5:X5"/>
    <mergeCell ref="M5:M6"/>
    <mergeCell ref="N5:N6"/>
    <mergeCell ref="O5:O6"/>
    <mergeCell ref="I5:I6"/>
    <mergeCell ref="J5:K5"/>
    <mergeCell ref="S5:S6"/>
    <mergeCell ref="T5:U5"/>
    <mergeCell ref="H5:H6"/>
    <mergeCell ref="R5:R6"/>
    <mergeCell ref="F5:F6"/>
    <mergeCell ref="P5:P6"/>
    <mergeCell ref="G5:G6"/>
    <mergeCell ref="Q5:Q6"/>
    <mergeCell ref="W29:X29"/>
    <mergeCell ref="E29:E30"/>
    <mergeCell ref="M29:M30"/>
    <mergeCell ref="N29:N30"/>
    <mergeCell ref="O29:O30"/>
    <mergeCell ref="I29:I30"/>
    <mergeCell ref="S29:S30"/>
    <mergeCell ref="T29:U29"/>
    <mergeCell ref="H29:H30"/>
    <mergeCell ref="R29:R30"/>
    <mergeCell ref="P29:P30"/>
    <mergeCell ref="Q29:Q30"/>
  </mergeCells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landscape" paperSize="9" scale="61" r:id="rId1"/>
  <ignoredErrors>
    <ignoredError sqref="T8:T24 U7:U24 W7:X10 J55:M58 W12:X24 X11 J60:M71 L59" evalError="1"/>
    <ignoredError sqref="J7:K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M55:M72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W7:X24</xm:sqref>
        </x14:conditionalFormatting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W31:X48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74"/>
  <sheetViews>
    <sheetView showGridLines="0" tabSelected="1" workbookViewId="0" topLeftCell="A31">
      <selection activeCell="J46" sqref="J46:K47"/>
    </sheetView>
  </sheetViews>
  <sheetFormatPr defaultColWidth="9.140625" defaultRowHeight="15"/>
  <cols>
    <col min="1" max="1" width="2.7109375" style="0" customWidth="1"/>
    <col min="2" max="2" width="22.140625" style="0" bestFit="1" customWidth="1"/>
    <col min="3" max="4" width="11.140625" style="0" customWidth="1"/>
    <col min="5" max="5" width="11.140625" style="0" bestFit="1" customWidth="1"/>
    <col min="6" max="11" width="11.140625" style="0" customWidth="1"/>
    <col min="12" max="12" width="2.57421875" style="0" customWidth="1"/>
    <col min="13" max="21" width="10.140625" style="0" customWidth="1"/>
    <col min="22" max="22" width="2.57421875" style="0" customWidth="1"/>
    <col min="23" max="23" width="11.140625" style="0" customWidth="1"/>
    <col min="27" max="28" width="9.28125" style="0" customWidth="1"/>
    <col min="29" max="29" width="1.8515625" style="0" customWidth="1"/>
    <col min="33" max="33" width="11.57421875" style="0" customWidth="1"/>
  </cols>
  <sheetData>
    <row r="1" ht="15">
      <c r="A1" s="1" t="s">
        <v>58</v>
      </c>
    </row>
    <row r="2" ht="15">
      <c r="A2" s="1"/>
    </row>
    <row r="3" spans="1:23" ht="15">
      <c r="A3" s="1" t="s">
        <v>22</v>
      </c>
      <c r="M3" s="1" t="s">
        <v>24</v>
      </c>
      <c r="W3" s="1" t="str">
        <f>2!V3</f>
        <v>VARIAÇÃO (JAN-SET)</v>
      </c>
    </row>
    <row r="4" ht="15.75" thickBot="1"/>
    <row r="5" spans="1:24" ht="24" customHeight="1">
      <c r="A5" s="470" t="s">
        <v>36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81">
        <v>2022</v>
      </c>
      <c r="J5" s="467" t="s">
        <v>95</v>
      </c>
      <c r="K5" s="468"/>
      <c r="M5" s="474">
        <v>2016</v>
      </c>
      <c r="N5" s="461">
        <v>2017</v>
      </c>
      <c r="O5" s="461">
        <v>2018</v>
      </c>
      <c r="P5" s="476">
        <v>2019</v>
      </c>
      <c r="Q5" s="476">
        <v>2020</v>
      </c>
      <c r="R5" s="461">
        <v>2021</v>
      </c>
      <c r="S5" s="481">
        <v>2022</v>
      </c>
      <c r="T5" s="467" t="str">
        <f>J5</f>
        <v>janeiro - setembro</v>
      </c>
      <c r="U5" s="468"/>
      <c r="W5" s="465" t="s">
        <v>88</v>
      </c>
      <c r="X5" s="466"/>
    </row>
    <row r="6" spans="1:24" ht="20.25" customHeight="1" thickBot="1">
      <c r="A6" s="486"/>
      <c r="B6" s="487"/>
      <c r="C6" s="488"/>
      <c r="D6" s="469"/>
      <c r="E6" s="469"/>
      <c r="F6" s="469"/>
      <c r="G6" s="469"/>
      <c r="H6" s="462"/>
      <c r="I6" s="482"/>
      <c r="J6" s="167">
        <v>2022</v>
      </c>
      <c r="K6" s="169">
        <v>2023</v>
      </c>
      <c r="M6" s="480"/>
      <c r="N6" s="469"/>
      <c r="O6" s="469"/>
      <c r="P6" s="484"/>
      <c r="Q6" s="484"/>
      <c r="R6" s="469"/>
      <c r="S6" s="483"/>
      <c r="T6" s="167">
        <v>2022</v>
      </c>
      <c r="U6" s="169">
        <v>2023</v>
      </c>
      <c r="W6" s="91" t="s">
        <v>0</v>
      </c>
      <c r="X6" s="75" t="s">
        <v>38</v>
      </c>
    </row>
    <row r="7" spans="1:24" ht="20.1" customHeight="1" thickBot="1">
      <c r="A7" s="3" t="s">
        <v>2</v>
      </c>
      <c r="B7" s="4"/>
      <c r="C7" s="8">
        <f aca="true" t="shared" si="0" ref="C7:I7">SUM(C8:C20)</f>
        <v>84199496</v>
      </c>
      <c r="D7" s="9">
        <f t="shared" si="0"/>
        <v>84658404</v>
      </c>
      <c r="E7" s="9">
        <f t="shared" si="0"/>
        <v>86072206</v>
      </c>
      <c r="F7" s="9">
        <f t="shared" si="0"/>
        <v>90838237</v>
      </c>
      <c r="G7" s="9">
        <f t="shared" si="0"/>
        <v>94537479</v>
      </c>
      <c r="H7" s="9">
        <f t="shared" si="0"/>
        <v>100080849</v>
      </c>
      <c r="I7" s="421">
        <f t="shared" si="0"/>
        <v>94768216</v>
      </c>
      <c r="J7" s="181">
        <f aca="true" t="shared" si="1" ref="J7:K7">SUM(J8:J20)</f>
        <v>68937920</v>
      </c>
      <c r="K7" s="180">
        <f t="shared" si="1"/>
        <v>66321838</v>
      </c>
      <c r="M7" s="64">
        <f aca="true" t="shared" si="2" ref="M7:U7">C7/C24</f>
        <v>0.4593264461048243</v>
      </c>
      <c r="N7" s="16">
        <f t="shared" si="2"/>
        <v>0.4522678221121796</v>
      </c>
      <c r="O7" s="16">
        <f t="shared" si="2"/>
        <v>0.47104805028867003</v>
      </c>
      <c r="P7" s="260">
        <f t="shared" si="2"/>
        <v>0.4803821125709438</v>
      </c>
      <c r="Q7" s="260">
        <f t="shared" si="2"/>
        <v>0.4667287115452854</v>
      </c>
      <c r="R7" s="260">
        <f t="shared" si="2"/>
        <v>0.47861466161407923</v>
      </c>
      <c r="S7" s="17">
        <f t="shared" si="2"/>
        <v>0.48427688858408957</v>
      </c>
      <c r="T7" s="7">
        <f t="shared" si="2"/>
        <v>0.4750925000754285</v>
      </c>
      <c r="U7" s="17">
        <f t="shared" si="2"/>
        <v>0.47377178301319345</v>
      </c>
      <c r="W7" s="102">
        <f>(K7-J7)/J7</f>
        <v>-0.03794837442150851</v>
      </c>
      <c r="X7" s="101">
        <f>(U7-T7)*100</f>
        <v>-0.13207170622350772</v>
      </c>
    </row>
    <row r="8" spans="1:24" ht="20.1" customHeight="1">
      <c r="A8" s="24"/>
      <c r="B8" t="s">
        <v>10</v>
      </c>
      <c r="C8" s="10">
        <v>13923523</v>
      </c>
      <c r="D8" s="35">
        <v>14250667</v>
      </c>
      <c r="E8" s="35">
        <v>14740881</v>
      </c>
      <c r="F8" s="35">
        <v>15427097</v>
      </c>
      <c r="G8" s="35">
        <v>16506960</v>
      </c>
      <c r="H8" s="35">
        <v>16927304</v>
      </c>
      <c r="I8" s="12">
        <v>16103611</v>
      </c>
      <c r="J8" s="10">
        <v>12616414</v>
      </c>
      <c r="K8" s="162">
        <v>11654000</v>
      </c>
      <c r="M8" s="96">
        <f>C8/$C$7</f>
        <v>0.16536349576249246</v>
      </c>
      <c r="N8" s="18">
        <f>D8/$D$7</f>
        <v>0.16833139212026724</v>
      </c>
      <c r="O8" s="18">
        <f>E8/$E$7</f>
        <v>0.1712618008187219</v>
      </c>
      <c r="P8" s="37">
        <f>F8/$F$7</f>
        <v>0.1698304316496147</v>
      </c>
      <c r="Q8" s="37">
        <f>G8/$G$7</f>
        <v>0.17460757547808103</v>
      </c>
      <c r="R8" s="37">
        <f>H8/$H$7</f>
        <v>0.16913629499685798</v>
      </c>
      <c r="S8" s="19">
        <f>I8/$I$7</f>
        <v>0.1699262862561431</v>
      </c>
      <c r="T8" s="37">
        <f>J8/$J$7</f>
        <v>0.1830112367765085</v>
      </c>
      <c r="U8" s="19">
        <f>K8/$K$7</f>
        <v>0.17571889367722288</v>
      </c>
      <c r="W8" s="103">
        <f aca="true" t="shared" si="3" ref="W8:W24">(K8-J8)/J8</f>
        <v>-0.07628269015268523</v>
      </c>
      <c r="X8" s="104">
        <f aca="true" t="shared" si="4" ref="X8:X24">(U8-T8)*100</f>
        <v>-0.7292343099285614</v>
      </c>
    </row>
    <row r="9" spans="1:24" ht="20.1" customHeight="1">
      <c r="A9" s="24"/>
      <c r="B9" t="s">
        <v>18</v>
      </c>
      <c r="C9" s="10">
        <v>174272</v>
      </c>
      <c r="D9" s="35">
        <v>210679</v>
      </c>
      <c r="E9" s="35">
        <v>127287</v>
      </c>
      <c r="F9" s="35">
        <v>120389</v>
      </c>
      <c r="G9" s="35">
        <v>121021</v>
      </c>
      <c r="H9" s="35">
        <v>141038</v>
      </c>
      <c r="I9" s="12">
        <v>125415</v>
      </c>
      <c r="J9" s="10">
        <v>88369</v>
      </c>
      <c r="K9" s="162">
        <v>92237</v>
      </c>
      <c r="M9" s="96">
        <f aca="true" t="shared" si="5" ref="M9:M20">C9/$C$7</f>
        <v>0.002069751106348665</v>
      </c>
      <c r="N9" s="18">
        <f aca="true" t="shared" si="6" ref="N9:N20">D9/$D$7</f>
        <v>0.0024885775073198876</v>
      </c>
      <c r="O9" s="18">
        <f aca="true" t="shared" si="7" ref="O9:O20">E9/$E$7</f>
        <v>0.00147883975461254</v>
      </c>
      <c r="P9" s="37">
        <f aca="true" t="shared" si="8" ref="P9:P20">F9/$F$7</f>
        <v>0.0013253119388479545</v>
      </c>
      <c r="Q9" s="37">
        <f aca="true" t="shared" si="9" ref="Q9:Q20">G9/$G$7</f>
        <v>0.0012801377959317066</v>
      </c>
      <c r="R9" s="37">
        <f aca="true" t="shared" si="10" ref="R9:R20">H9/$H$7</f>
        <v>0.0014092406430325146</v>
      </c>
      <c r="S9" s="19">
        <f aca="true" t="shared" si="11" ref="S9:S20">I9/$I$7</f>
        <v>0.001323386735485239</v>
      </c>
      <c r="T9" s="37">
        <f aca="true" t="shared" si="12" ref="T9:T20">J9/$J$7</f>
        <v>0.0012818634504783435</v>
      </c>
      <c r="U9" s="19">
        <f aca="true" t="shared" si="13" ref="U9:U20">K9/$K$7</f>
        <v>0.0013907485495199938</v>
      </c>
      <c r="W9" s="103">
        <f t="shared" si="3"/>
        <v>0.043771005669408954</v>
      </c>
      <c r="X9" s="104">
        <f t="shared" si="4"/>
        <v>0.010888509904165029</v>
      </c>
    </row>
    <row r="10" spans="1:24" ht="20.1" customHeight="1">
      <c r="A10" s="24"/>
      <c r="B10" t="s">
        <v>15</v>
      </c>
      <c r="C10" s="10">
        <v>8286318</v>
      </c>
      <c r="D10" s="35">
        <v>9244831</v>
      </c>
      <c r="E10" s="35">
        <v>9042959</v>
      </c>
      <c r="F10" s="35">
        <v>8375287</v>
      </c>
      <c r="G10" s="35">
        <v>9732336</v>
      </c>
      <c r="H10" s="35">
        <v>11137124</v>
      </c>
      <c r="I10" s="12">
        <v>11047831</v>
      </c>
      <c r="J10" s="10">
        <v>7645468</v>
      </c>
      <c r="K10" s="162">
        <v>7730663</v>
      </c>
      <c r="M10" s="96">
        <f t="shared" si="5"/>
        <v>0.09841291686591568</v>
      </c>
      <c r="N10" s="18">
        <f t="shared" si="6"/>
        <v>0.10920157436466674</v>
      </c>
      <c r="O10" s="18">
        <f t="shared" si="7"/>
        <v>0.10506247510375184</v>
      </c>
      <c r="P10" s="37">
        <f t="shared" si="8"/>
        <v>0.09220001704788701</v>
      </c>
      <c r="Q10" s="37">
        <f t="shared" si="9"/>
        <v>0.10294685349077269</v>
      </c>
      <c r="R10" s="37">
        <f t="shared" si="10"/>
        <v>0.11128127020585127</v>
      </c>
      <c r="S10" s="19">
        <f t="shared" si="11"/>
        <v>0.11657738708513833</v>
      </c>
      <c r="T10" s="37">
        <f t="shared" si="12"/>
        <v>0.1109036652106707</v>
      </c>
      <c r="U10" s="19">
        <f t="shared" si="13"/>
        <v>0.11656285822476753</v>
      </c>
      <c r="W10" s="103">
        <f t="shared" si="3"/>
        <v>0.011143202744423233</v>
      </c>
      <c r="X10" s="104">
        <f t="shared" si="4"/>
        <v>0.5659193014096828</v>
      </c>
    </row>
    <row r="11" spans="1:24" ht="20.1" customHeight="1">
      <c r="A11" s="24"/>
      <c r="B11" t="s">
        <v>8</v>
      </c>
      <c r="C11" s="10">
        <v>68843</v>
      </c>
      <c r="D11" s="35">
        <v>42685</v>
      </c>
      <c r="E11" s="35">
        <v>135956</v>
      </c>
      <c r="F11" s="35">
        <v>183998</v>
      </c>
      <c r="G11" s="35">
        <v>53281</v>
      </c>
      <c r="H11" s="35"/>
      <c r="I11" s="12"/>
      <c r="J11" s="10"/>
      <c r="K11" s="162"/>
      <c r="M11" s="96">
        <f t="shared" si="5"/>
        <v>0.0008176177206571403</v>
      </c>
      <c r="N11" s="18">
        <f t="shared" si="6"/>
        <v>0.0005042027487312423</v>
      </c>
      <c r="O11" s="18">
        <f t="shared" si="7"/>
        <v>0.001579557517092103</v>
      </c>
      <c r="P11" s="37">
        <f t="shared" si="8"/>
        <v>0.0020255567047167593</v>
      </c>
      <c r="Q11" s="37">
        <f t="shared" si="9"/>
        <v>0.0005635965816266372</v>
      </c>
      <c r="R11" s="37">
        <f t="shared" si="10"/>
        <v>0</v>
      </c>
      <c r="S11" s="19">
        <f t="shared" si="11"/>
        <v>0</v>
      </c>
      <c r="T11" s="37">
        <f t="shared" si="12"/>
        <v>0</v>
      </c>
      <c r="U11" s="19">
        <f t="shared" si="13"/>
        <v>0</v>
      </c>
      <c r="W11" s="103" t="e">
        <f t="shared" si="3"/>
        <v>#DIV/0!</v>
      </c>
      <c r="X11" s="104">
        <f t="shared" si="4"/>
        <v>0</v>
      </c>
    </row>
    <row r="12" spans="1:24" ht="20.1" customHeight="1">
      <c r="A12" s="24"/>
      <c r="B12" t="s">
        <v>16</v>
      </c>
      <c r="C12" s="10">
        <v>12210</v>
      </c>
      <c r="D12" s="35">
        <v>14609</v>
      </c>
      <c r="E12" s="35">
        <v>13775</v>
      </c>
      <c r="F12" s="35">
        <v>9955</v>
      </c>
      <c r="G12" s="35">
        <v>9151</v>
      </c>
      <c r="H12" s="35">
        <v>11208</v>
      </c>
      <c r="I12" s="12">
        <v>9149</v>
      </c>
      <c r="J12" s="10">
        <v>6899</v>
      </c>
      <c r="K12" s="162">
        <v>5354</v>
      </c>
      <c r="M12" s="96">
        <f t="shared" si="5"/>
        <v>0.0001450127444943376</v>
      </c>
      <c r="N12" s="18">
        <f t="shared" si="6"/>
        <v>0.00017256408471862995</v>
      </c>
      <c r="O12" s="18">
        <f t="shared" si="7"/>
        <v>0.00016004004823578008</v>
      </c>
      <c r="P12" s="37">
        <f t="shared" si="8"/>
        <v>0.0001095904140015399</v>
      </c>
      <c r="Q12" s="37">
        <f t="shared" si="9"/>
        <v>9.679758860504414E-05</v>
      </c>
      <c r="R12" s="37">
        <f t="shared" si="10"/>
        <v>0.0001119894576433899</v>
      </c>
      <c r="S12" s="19">
        <f t="shared" si="11"/>
        <v>9.654080646616794E-05</v>
      </c>
      <c r="T12" s="37">
        <f t="shared" si="12"/>
        <v>0.00010007554623057963</v>
      </c>
      <c r="U12" s="19">
        <f t="shared" si="13"/>
        <v>8.072755764096887E-05</v>
      </c>
      <c r="W12" s="103">
        <f t="shared" si="3"/>
        <v>-0.22394549934773156</v>
      </c>
      <c r="X12" s="104">
        <f t="shared" si="4"/>
        <v>-0.0019347988589610756</v>
      </c>
    </row>
    <row r="13" spans="1:24" ht="20.1" customHeight="1">
      <c r="A13" s="24"/>
      <c r="B13" t="s">
        <v>13</v>
      </c>
      <c r="C13" s="10">
        <v>1041669</v>
      </c>
      <c r="D13" s="35">
        <v>717548</v>
      </c>
      <c r="E13" s="35">
        <v>967173</v>
      </c>
      <c r="F13" s="35">
        <v>806154</v>
      </c>
      <c r="G13" s="35">
        <v>478640</v>
      </c>
      <c r="H13" s="35">
        <v>349735</v>
      </c>
      <c r="I13" s="12">
        <v>312011</v>
      </c>
      <c r="J13" s="10">
        <v>224401</v>
      </c>
      <c r="K13" s="162">
        <v>303651</v>
      </c>
      <c r="M13" s="96">
        <f t="shared" si="5"/>
        <v>0.012371439848048497</v>
      </c>
      <c r="N13" s="18">
        <f t="shared" si="6"/>
        <v>0.008475803536291565</v>
      </c>
      <c r="O13" s="18">
        <f t="shared" si="7"/>
        <v>0.01123676323574186</v>
      </c>
      <c r="P13" s="37">
        <f t="shared" si="8"/>
        <v>0.008874610809542683</v>
      </c>
      <c r="Q13" s="37">
        <f t="shared" si="9"/>
        <v>0.005062965556760827</v>
      </c>
      <c r="R13" s="37">
        <f t="shared" si="10"/>
        <v>0.003494524711715825</v>
      </c>
      <c r="S13" s="19">
        <f t="shared" si="11"/>
        <v>0.0032923591175336676</v>
      </c>
      <c r="T13" s="37">
        <f t="shared" si="12"/>
        <v>0.0032551170676457892</v>
      </c>
      <c r="U13" s="19">
        <f t="shared" si="13"/>
        <v>0.00457844669503882</v>
      </c>
      <c r="W13" s="103">
        <f t="shared" si="3"/>
        <v>0.35316241906230367</v>
      </c>
      <c r="X13" s="104">
        <f t="shared" si="4"/>
        <v>0.13233296273930306</v>
      </c>
    </row>
    <row r="14" spans="1:24" ht="20.1" customHeight="1">
      <c r="A14" s="24"/>
      <c r="B14" t="s">
        <v>17</v>
      </c>
      <c r="C14" s="10">
        <v>3608437</v>
      </c>
      <c r="D14" s="35">
        <v>4385682</v>
      </c>
      <c r="E14" s="35">
        <v>4504040</v>
      </c>
      <c r="F14" s="35">
        <v>4397791</v>
      </c>
      <c r="G14" s="35">
        <v>4263106</v>
      </c>
      <c r="H14" s="35">
        <v>4333103</v>
      </c>
      <c r="I14" s="12">
        <v>4292723</v>
      </c>
      <c r="J14" s="10">
        <v>3073486</v>
      </c>
      <c r="K14" s="162">
        <v>2660321</v>
      </c>
      <c r="M14" s="96">
        <f t="shared" si="5"/>
        <v>0.042855802842335304</v>
      </c>
      <c r="N14" s="18">
        <f t="shared" si="6"/>
        <v>0.051804449325550714</v>
      </c>
      <c r="O14" s="18">
        <f t="shared" si="7"/>
        <v>0.05232862278445611</v>
      </c>
      <c r="P14" s="37">
        <f t="shared" si="8"/>
        <v>0.04841343409163698</v>
      </c>
      <c r="Q14" s="37">
        <f t="shared" si="9"/>
        <v>0.04509434824256314</v>
      </c>
      <c r="R14" s="37">
        <f t="shared" si="10"/>
        <v>0.04329602559626568</v>
      </c>
      <c r="S14" s="19">
        <f t="shared" si="11"/>
        <v>0.0452970751290707</v>
      </c>
      <c r="T14" s="37">
        <f t="shared" si="12"/>
        <v>0.04458338748833733</v>
      </c>
      <c r="U14" s="19">
        <f t="shared" si="13"/>
        <v>0.040112293027825915</v>
      </c>
      <c r="W14" s="103">
        <f t="shared" si="3"/>
        <v>-0.1344287886783932</v>
      </c>
      <c r="X14" s="104">
        <f t="shared" si="4"/>
        <v>-0.44710944605114156</v>
      </c>
    </row>
    <row r="15" spans="1:24" ht="20.1" customHeight="1">
      <c r="A15" s="24"/>
      <c r="B15" t="s">
        <v>86</v>
      </c>
      <c r="C15" s="10">
        <v>255998</v>
      </c>
      <c r="D15" s="35">
        <v>249482</v>
      </c>
      <c r="E15" s="35">
        <v>246420</v>
      </c>
      <c r="F15" s="35">
        <v>310524</v>
      </c>
      <c r="G15" s="35">
        <v>400100</v>
      </c>
      <c r="H15" s="35">
        <v>609201</v>
      </c>
      <c r="I15" s="12">
        <v>691904</v>
      </c>
      <c r="J15" s="10">
        <v>494379</v>
      </c>
      <c r="K15" s="162">
        <v>603312</v>
      </c>
      <c r="M15" s="96">
        <f t="shared" si="5"/>
        <v>0.0030403744934530247</v>
      </c>
      <c r="N15" s="18">
        <f t="shared" si="6"/>
        <v>0.0029469253873484315</v>
      </c>
      <c r="O15" s="18">
        <f t="shared" si="7"/>
        <v>0.002862945095191356</v>
      </c>
      <c r="P15" s="37">
        <f t="shared" si="8"/>
        <v>0.0034184282990873107</v>
      </c>
      <c r="Q15" s="37">
        <f t="shared" si="9"/>
        <v>0.004232183936277801</v>
      </c>
      <c r="R15" s="37">
        <f t="shared" si="10"/>
        <v>0.006087088649697606</v>
      </c>
      <c r="S15" s="19">
        <f t="shared" si="11"/>
        <v>0.007301013242667774</v>
      </c>
      <c r="T15" s="37">
        <f t="shared" si="12"/>
        <v>0.0071713651934958295</v>
      </c>
      <c r="U15" s="19">
        <f t="shared" si="13"/>
        <v>0.009096732210588012</v>
      </c>
      <c r="W15" s="103">
        <f t="shared" si="3"/>
        <v>0.22034309709757088</v>
      </c>
      <c r="X15" s="104">
        <f t="shared" si="4"/>
        <v>0.19253670170921827</v>
      </c>
    </row>
    <row r="16" spans="1:24" ht="20.1" customHeight="1">
      <c r="A16" s="24"/>
      <c r="B16" t="s">
        <v>9</v>
      </c>
      <c r="C16" s="10">
        <v>2984288</v>
      </c>
      <c r="D16" s="35">
        <v>3836769</v>
      </c>
      <c r="E16" s="35">
        <v>4461888</v>
      </c>
      <c r="F16" s="35">
        <v>4418467</v>
      </c>
      <c r="G16" s="35">
        <v>4329174</v>
      </c>
      <c r="H16" s="35">
        <v>4501098</v>
      </c>
      <c r="I16" s="12">
        <v>4174004</v>
      </c>
      <c r="J16" s="10">
        <v>2917444</v>
      </c>
      <c r="K16" s="162">
        <v>2701439</v>
      </c>
      <c r="M16" s="96">
        <f t="shared" si="5"/>
        <v>0.035443062509542815</v>
      </c>
      <c r="N16" s="18">
        <f t="shared" si="6"/>
        <v>0.04532059215290664</v>
      </c>
      <c r="O16" s="18">
        <f t="shared" si="7"/>
        <v>0.05183889442777846</v>
      </c>
      <c r="P16" s="37">
        <f t="shared" si="8"/>
        <v>0.04864104749192787</v>
      </c>
      <c r="Q16" s="37">
        <f t="shared" si="9"/>
        <v>0.0457932033495414</v>
      </c>
      <c r="R16" s="37">
        <f t="shared" si="10"/>
        <v>0.044974618470712616</v>
      </c>
      <c r="S16" s="19">
        <f t="shared" si="11"/>
        <v>0.0440443449943175</v>
      </c>
      <c r="T16" s="37">
        <f t="shared" si="12"/>
        <v>0.04231987272026774</v>
      </c>
      <c r="U16" s="19">
        <f t="shared" si="13"/>
        <v>0.04073226981435587</v>
      </c>
      <c r="W16" s="103">
        <f t="shared" si="3"/>
        <v>-0.07403912465843389</v>
      </c>
      <c r="X16" s="104">
        <f t="shared" si="4"/>
        <v>-0.15876029059118738</v>
      </c>
    </row>
    <row r="17" spans="1:24" ht="20.25" customHeight="1">
      <c r="A17" s="24"/>
      <c r="B17" t="s">
        <v>12</v>
      </c>
      <c r="C17" s="10">
        <v>3400350</v>
      </c>
      <c r="D17" s="35">
        <v>3567078</v>
      </c>
      <c r="E17" s="35">
        <v>3607751</v>
      </c>
      <c r="F17" s="35">
        <v>6477360</v>
      </c>
      <c r="G17" s="35">
        <v>6887825</v>
      </c>
      <c r="H17" s="35">
        <v>6921481</v>
      </c>
      <c r="I17" s="12">
        <v>6181625</v>
      </c>
      <c r="J17" s="10">
        <v>4617391</v>
      </c>
      <c r="K17" s="162">
        <v>3872492</v>
      </c>
      <c r="M17" s="96">
        <f t="shared" si="5"/>
        <v>0.040384446006660184</v>
      </c>
      <c r="N17" s="18">
        <f t="shared" si="6"/>
        <v>0.042134954493118014</v>
      </c>
      <c r="O17" s="18">
        <f t="shared" si="7"/>
        <v>0.04191540065790808</v>
      </c>
      <c r="P17" s="37">
        <f t="shared" si="8"/>
        <v>0.07130653581486836</v>
      </c>
      <c r="Q17" s="37">
        <f t="shared" si="9"/>
        <v>0.0728581412669149</v>
      </c>
      <c r="R17" s="37">
        <f t="shared" si="10"/>
        <v>0.06915889572439578</v>
      </c>
      <c r="S17" s="19">
        <f t="shared" si="11"/>
        <v>0.06522888433396277</v>
      </c>
      <c r="T17" s="37">
        <f t="shared" si="12"/>
        <v>0.06697897180535763</v>
      </c>
      <c r="U17" s="19">
        <f t="shared" si="13"/>
        <v>0.05838939505868339</v>
      </c>
      <c r="W17" s="103">
        <f t="shared" si="3"/>
        <v>-0.16132465281800912</v>
      </c>
      <c r="X17" s="104">
        <f t="shared" si="4"/>
        <v>-0.8589576746674238</v>
      </c>
    </row>
    <row r="18" spans="1:24" ht="20.1" customHeight="1">
      <c r="A18" s="24"/>
      <c r="B18" t="s">
        <v>11</v>
      </c>
      <c r="C18" s="10">
        <v>12390972</v>
      </c>
      <c r="D18" s="35">
        <v>13197036</v>
      </c>
      <c r="E18" s="35">
        <v>15907244</v>
      </c>
      <c r="F18" s="35">
        <v>17610905</v>
      </c>
      <c r="G18" s="35">
        <v>19064159</v>
      </c>
      <c r="H18" s="35">
        <v>20499399</v>
      </c>
      <c r="I18" s="12">
        <v>18972825</v>
      </c>
      <c r="J18" s="10">
        <v>13858200</v>
      </c>
      <c r="K18" s="162">
        <v>13945821</v>
      </c>
      <c r="M18" s="96">
        <f t="shared" si="5"/>
        <v>0.14716206852354555</v>
      </c>
      <c r="N18" s="18">
        <f t="shared" si="6"/>
        <v>0.15588571691004238</v>
      </c>
      <c r="O18" s="18">
        <f t="shared" si="7"/>
        <v>0.18481278381548627</v>
      </c>
      <c r="P18" s="37">
        <f t="shared" si="8"/>
        <v>0.19387105674452929</v>
      </c>
      <c r="Q18" s="37">
        <f t="shared" si="9"/>
        <v>0.2016571544075128</v>
      </c>
      <c r="R18" s="37">
        <f t="shared" si="10"/>
        <v>0.20482838829634628</v>
      </c>
      <c r="S18" s="19">
        <f t="shared" si="11"/>
        <v>0.20020240752448057</v>
      </c>
      <c r="T18" s="37">
        <f t="shared" si="12"/>
        <v>0.20102434190065496</v>
      </c>
      <c r="U18" s="19">
        <f t="shared" si="13"/>
        <v>0.21027494744642028</v>
      </c>
      <c r="W18" s="103">
        <f t="shared" si="3"/>
        <v>0.006322682599471793</v>
      </c>
      <c r="X18" s="104">
        <f t="shared" si="4"/>
        <v>0.9250605545765317</v>
      </c>
    </row>
    <row r="19" spans="1:24" ht="20.1" customHeight="1">
      <c r="A19" s="24"/>
      <c r="B19" t="s">
        <v>6</v>
      </c>
      <c r="C19" s="10">
        <v>37960402</v>
      </c>
      <c r="D19" s="35">
        <v>34839265</v>
      </c>
      <c r="E19" s="35">
        <v>32218645</v>
      </c>
      <c r="F19" s="35">
        <v>32597080</v>
      </c>
      <c r="G19" s="35">
        <v>32595947</v>
      </c>
      <c r="H19" s="35">
        <v>34535658</v>
      </c>
      <c r="I19" s="12">
        <v>32720898</v>
      </c>
      <c r="J19" s="10">
        <v>23287404</v>
      </c>
      <c r="K19" s="162">
        <v>22633366</v>
      </c>
      <c r="M19" s="96">
        <f t="shared" si="5"/>
        <v>0.45083882687373805</v>
      </c>
      <c r="N19" s="18">
        <f t="shared" si="6"/>
        <v>0.4115275430895201</v>
      </c>
      <c r="O19" s="18">
        <f t="shared" si="7"/>
        <v>0.37432112521898186</v>
      </c>
      <c r="P19" s="37">
        <f t="shared" si="8"/>
        <v>0.3588475632788866</v>
      </c>
      <c r="Q19" s="37">
        <f t="shared" si="9"/>
        <v>0.34479390972547513</v>
      </c>
      <c r="R19" s="37">
        <f t="shared" si="10"/>
        <v>0.34507758822069945</v>
      </c>
      <c r="S19" s="19">
        <f t="shared" si="11"/>
        <v>0.3452729130196985</v>
      </c>
      <c r="T19" s="37">
        <f t="shared" si="12"/>
        <v>0.33780253306162994</v>
      </c>
      <c r="U19" s="19">
        <f t="shared" si="13"/>
        <v>0.3412656627519883</v>
      </c>
      <c r="W19" s="103">
        <f t="shared" si="3"/>
        <v>-0.02808548346565379</v>
      </c>
      <c r="X19" s="104">
        <f t="shared" si="4"/>
        <v>0.34631296903583353</v>
      </c>
    </row>
    <row r="20" spans="1:24" ht="20.1" customHeight="1" thickBot="1">
      <c r="A20" s="24"/>
      <c r="B20" t="s">
        <v>7</v>
      </c>
      <c r="C20" s="32">
        <v>92214</v>
      </c>
      <c r="D20" s="44">
        <v>102073</v>
      </c>
      <c r="E20" s="44">
        <v>98187</v>
      </c>
      <c r="F20" s="35">
        <v>103230</v>
      </c>
      <c r="G20" s="35">
        <v>95779</v>
      </c>
      <c r="H20" s="35">
        <v>114500</v>
      </c>
      <c r="I20" s="12">
        <v>136220</v>
      </c>
      <c r="J20" s="10">
        <v>108065</v>
      </c>
      <c r="K20" s="162">
        <v>119182</v>
      </c>
      <c r="M20" s="96">
        <f t="shared" si="5"/>
        <v>0.001095184702768292</v>
      </c>
      <c r="N20" s="18">
        <f t="shared" si="6"/>
        <v>0.0012057042795184279</v>
      </c>
      <c r="O20" s="18">
        <f t="shared" si="7"/>
        <v>0.001140751522041854</v>
      </c>
      <c r="P20" s="37">
        <f t="shared" si="8"/>
        <v>0.0011364157144529345</v>
      </c>
      <c r="Q20" s="37">
        <f t="shared" si="9"/>
        <v>0.0010131325799368947</v>
      </c>
      <c r="R20" s="37">
        <f t="shared" si="10"/>
        <v>0.0011440750267815974</v>
      </c>
      <c r="S20" s="19">
        <f t="shared" si="11"/>
        <v>0.0014374017550356757</v>
      </c>
      <c r="T20" s="37">
        <f t="shared" si="12"/>
        <v>0.0015675697787226536</v>
      </c>
      <c r="U20" s="19">
        <f t="shared" si="13"/>
        <v>0.0017970249859480673</v>
      </c>
      <c r="W20" s="105">
        <f t="shared" si="3"/>
        <v>0.10287327071669829</v>
      </c>
      <c r="X20" s="106">
        <f t="shared" si="4"/>
        <v>0.022945520722541364</v>
      </c>
    </row>
    <row r="21" spans="1:24" ht="20.1" customHeight="1" thickBot="1">
      <c r="A21" s="5" t="s">
        <v>46</v>
      </c>
      <c r="B21" s="6"/>
      <c r="C21" s="13">
        <f aca="true" t="shared" si="14" ref="C21:H21">C22+C23</f>
        <v>99111299</v>
      </c>
      <c r="D21" s="36">
        <f t="shared" si="14"/>
        <v>102528037</v>
      </c>
      <c r="E21" s="36">
        <f t="shared" si="14"/>
        <v>96652690</v>
      </c>
      <c r="F21" s="36">
        <f t="shared" si="14"/>
        <v>98257557</v>
      </c>
      <c r="G21" s="36">
        <f t="shared" si="14"/>
        <v>108015903</v>
      </c>
      <c r="H21" s="36">
        <f t="shared" si="14"/>
        <v>109024423</v>
      </c>
      <c r="I21" s="15">
        <f aca="true" t="shared" si="15" ref="I21:K21">I22+I23</f>
        <v>100921932</v>
      </c>
      <c r="J21" s="13">
        <f t="shared" si="15"/>
        <v>76166286</v>
      </c>
      <c r="K21" s="161">
        <f t="shared" si="15"/>
        <v>73665051</v>
      </c>
      <c r="M21" s="20">
        <f aca="true" t="shared" si="16" ref="M21:U21">C21/C24</f>
        <v>0.5406735538951757</v>
      </c>
      <c r="N21" s="21">
        <f t="shared" si="16"/>
        <v>0.5477321778878204</v>
      </c>
      <c r="O21" s="21">
        <f t="shared" si="16"/>
        <v>0.52895194971133</v>
      </c>
      <c r="P21" s="261">
        <f t="shared" si="16"/>
        <v>0.5196178874290562</v>
      </c>
      <c r="Q21" s="261">
        <f t="shared" si="16"/>
        <v>0.5332712884547146</v>
      </c>
      <c r="R21" s="261">
        <f t="shared" si="16"/>
        <v>0.5213853383859207</v>
      </c>
      <c r="S21" s="22">
        <f t="shared" si="16"/>
        <v>0.5157231114159104</v>
      </c>
      <c r="T21" s="27">
        <f t="shared" si="16"/>
        <v>0.5249074999245714</v>
      </c>
      <c r="U21" s="22">
        <f t="shared" si="16"/>
        <v>0.5262282169868066</v>
      </c>
      <c r="W21" s="64">
        <f t="shared" si="3"/>
        <v>-0.032839135677430825</v>
      </c>
      <c r="X21" s="101">
        <f t="shared" si="4"/>
        <v>0.13207170622351327</v>
      </c>
    </row>
    <row r="22" spans="1:24" ht="20.1" customHeight="1">
      <c r="A22" s="24"/>
      <c r="B22" t="s">
        <v>4</v>
      </c>
      <c r="C22" s="10">
        <v>2685611</v>
      </c>
      <c r="D22" s="35">
        <v>2953141</v>
      </c>
      <c r="E22" s="35">
        <v>4472943</v>
      </c>
      <c r="F22" s="35">
        <v>8047396</v>
      </c>
      <c r="G22" s="35">
        <v>8157392</v>
      </c>
      <c r="H22" s="35">
        <v>9161084</v>
      </c>
      <c r="I22" s="12">
        <v>9115185</v>
      </c>
      <c r="J22" s="10">
        <v>6570345</v>
      </c>
      <c r="K22" s="162">
        <v>7545658</v>
      </c>
      <c r="M22" s="96">
        <f aca="true" t="shared" si="17" ref="M22:U22">C22/C21</f>
        <v>0.027096920604380334</v>
      </c>
      <c r="N22" s="37">
        <f t="shared" si="17"/>
        <v>0.028803253104319162</v>
      </c>
      <c r="O22" s="37">
        <f t="shared" si="17"/>
        <v>0.04627851537292961</v>
      </c>
      <c r="P22" s="37">
        <f t="shared" si="17"/>
        <v>0.08190103891958152</v>
      </c>
      <c r="Q22" s="37">
        <f t="shared" si="17"/>
        <v>0.07552028704514001</v>
      </c>
      <c r="R22" s="37">
        <f t="shared" si="17"/>
        <v>0.08402781457508837</v>
      </c>
      <c r="S22" s="19">
        <f t="shared" si="17"/>
        <v>0.09031916868178862</v>
      </c>
      <c r="T22" s="37">
        <f t="shared" si="17"/>
        <v>0.08626316635683141</v>
      </c>
      <c r="U22" s="19">
        <f t="shared" si="17"/>
        <v>0.10243199315778659</v>
      </c>
      <c r="W22" s="107">
        <f t="shared" si="3"/>
        <v>0.1484416723931544</v>
      </c>
      <c r="X22" s="108">
        <f t="shared" si="4"/>
        <v>1.6168826800955174</v>
      </c>
    </row>
    <row r="23" spans="1:24" ht="20.1" customHeight="1" thickBot="1">
      <c r="A23" s="24"/>
      <c r="B23" t="s">
        <v>3</v>
      </c>
      <c r="C23" s="32">
        <v>96425688</v>
      </c>
      <c r="D23" s="35">
        <v>99574896</v>
      </c>
      <c r="E23" s="35">
        <v>92179747</v>
      </c>
      <c r="F23" s="35">
        <v>90210161</v>
      </c>
      <c r="G23" s="35">
        <v>99858511</v>
      </c>
      <c r="H23" s="35">
        <v>99863339</v>
      </c>
      <c r="I23" s="43">
        <v>91806747</v>
      </c>
      <c r="J23" s="10">
        <v>69595941</v>
      </c>
      <c r="K23" s="162">
        <v>66119393</v>
      </c>
      <c r="M23" s="96">
        <f aca="true" t="shared" si="18" ref="M23:U23">C23/C21</f>
        <v>0.9729030793956197</v>
      </c>
      <c r="N23" s="37">
        <f t="shared" si="18"/>
        <v>0.9711967468956808</v>
      </c>
      <c r="O23" s="37">
        <f t="shared" si="18"/>
        <v>0.9537214846270704</v>
      </c>
      <c r="P23" s="37">
        <f t="shared" si="18"/>
        <v>0.9180989610804184</v>
      </c>
      <c r="Q23" s="37">
        <f t="shared" si="18"/>
        <v>0.92447971295486</v>
      </c>
      <c r="R23" s="37">
        <f t="shared" si="18"/>
        <v>0.9159721854249117</v>
      </c>
      <c r="S23" s="94">
        <f t="shared" si="18"/>
        <v>0.9096808313182114</v>
      </c>
      <c r="T23" s="179">
        <f t="shared" si="18"/>
        <v>0.9137368336431686</v>
      </c>
      <c r="U23" s="94">
        <f t="shared" si="18"/>
        <v>0.8975680068422134</v>
      </c>
      <c r="W23" s="109">
        <f t="shared" si="3"/>
        <v>-0.04995331552453612</v>
      </c>
      <c r="X23" s="106">
        <f t="shared" si="4"/>
        <v>-1.6168826800955216</v>
      </c>
    </row>
    <row r="24" spans="1:24" ht="20.1" customHeight="1" thickBot="1">
      <c r="A24" s="74" t="s">
        <v>5</v>
      </c>
      <c r="B24" s="100"/>
      <c r="C24" s="83">
        <f aca="true" t="shared" si="19" ref="C24:H24">C7+C21</f>
        <v>183310795</v>
      </c>
      <c r="D24" s="84">
        <f t="shared" si="19"/>
        <v>187186441</v>
      </c>
      <c r="E24" s="84">
        <f t="shared" si="19"/>
        <v>182724896</v>
      </c>
      <c r="F24" s="84">
        <f t="shared" si="19"/>
        <v>189095794</v>
      </c>
      <c r="G24" s="84">
        <f t="shared" si="19"/>
        <v>202553382</v>
      </c>
      <c r="H24" s="84">
        <f t="shared" si="19"/>
        <v>209105272</v>
      </c>
      <c r="I24" s="168">
        <f aca="true" t="shared" si="20" ref="I24:K24">I7+I21</f>
        <v>195690148</v>
      </c>
      <c r="J24" s="171">
        <f t="shared" si="20"/>
        <v>145104206</v>
      </c>
      <c r="K24" s="170">
        <f t="shared" si="20"/>
        <v>139986889</v>
      </c>
      <c r="M24" s="89">
        <f aca="true" t="shared" si="21" ref="M24:R24">M7+M21</f>
        <v>1</v>
      </c>
      <c r="N24" s="85">
        <f t="shared" si="21"/>
        <v>1</v>
      </c>
      <c r="O24" s="85">
        <f t="shared" si="21"/>
        <v>1</v>
      </c>
      <c r="P24" s="85">
        <f t="shared" si="21"/>
        <v>1</v>
      </c>
      <c r="Q24" s="85">
        <f t="shared" si="21"/>
        <v>1</v>
      </c>
      <c r="R24" s="85">
        <f t="shared" si="21"/>
        <v>1</v>
      </c>
      <c r="S24" s="175">
        <f aca="true" t="shared" si="22" ref="S24:U24">S7+S21</f>
        <v>1</v>
      </c>
      <c r="T24" s="182">
        <f t="shared" si="22"/>
        <v>1</v>
      </c>
      <c r="U24" s="85">
        <f t="shared" si="22"/>
        <v>1</v>
      </c>
      <c r="W24" s="93">
        <f t="shared" si="3"/>
        <v>-0.03526649668583694</v>
      </c>
      <c r="X24" s="86">
        <f t="shared" si="4"/>
        <v>0</v>
      </c>
    </row>
    <row r="27" spans="1:23" ht="15">
      <c r="A27" s="1" t="s">
        <v>23</v>
      </c>
      <c r="M27" s="1" t="s">
        <v>25</v>
      </c>
      <c r="W27" s="1" t="str">
        <f>W3</f>
        <v>VARIAÇÃO (JAN-SET)</v>
      </c>
    </row>
    <row r="28" ht="15" customHeight="1" thickBot="1"/>
    <row r="29" spans="1:24" ht="24" customHeight="1">
      <c r="A29" s="470" t="s">
        <v>36</v>
      </c>
      <c r="B29" s="485"/>
      <c r="C29" s="472">
        <v>2016</v>
      </c>
      <c r="D29" s="461">
        <v>2017</v>
      </c>
      <c r="E29" s="461">
        <v>2018</v>
      </c>
      <c r="F29" s="476">
        <v>2019</v>
      </c>
      <c r="G29" s="476">
        <v>2020</v>
      </c>
      <c r="H29" s="461">
        <v>2021</v>
      </c>
      <c r="I29" s="481">
        <v>2022</v>
      </c>
      <c r="J29" s="467" t="str">
        <f>J5</f>
        <v>janeiro - setembro</v>
      </c>
      <c r="K29" s="468"/>
      <c r="M29" s="474">
        <v>2016</v>
      </c>
      <c r="N29" s="461">
        <v>2017</v>
      </c>
      <c r="O29" s="461">
        <v>2018</v>
      </c>
      <c r="P29" s="461">
        <v>2019</v>
      </c>
      <c r="Q29" s="461">
        <v>2020</v>
      </c>
      <c r="R29" s="461">
        <v>2021</v>
      </c>
      <c r="S29" s="481">
        <v>2022</v>
      </c>
      <c r="T29" s="467" t="str">
        <f>J5</f>
        <v>janeiro - setembro</v>
      </c>
      <c r="U29" s="468"/>
      <c r="W29" s="465" t="s">
        <v>88</v>
      </c>
      <c r="X29" s="466"/>
    </row>
    <row r="30" spans="1:24" ht="20.25" customHeight="1" thickBot="1">
      <c r="A30" s="486"/>
      <c r="B30" s="487"/>
      <c r="C30" s="488"/>
      <c r="D30" s="469"/>
      <c r="E30" s="469"/>
      <c r="F30" s="484"/>
      <c r="G30" s="484"/>
      <c r="H30" s="462"/>
      <c r="I30" s="482"/>
      <c r="J30" s="167">
        <v>2022</v>
      </c>
      <c r="K30" s="169">
        <v>2023</v>
      </c>
      <c r="M30" s="480"/>
      <c r="N30" s="469"/>
      <c r="O30" s="469"/>
      <c r="P30" s="469"/>
      <c r="Q30" s="469"/>
      <c r="R30" s="469"/>
      <c r="S30" s="483"/>
      <c r="T30" s="167">
        <v>2022</v>
      </c>
      <c r="U30" s="169">
        <v>2023</v>
      </c>
      <c r="W30" s="91" t="s">
        <v>1</v>
      </c>
      <c r="X30" s="75" t="s">
        <v>38</v>
      </c>
    </row>
    <row r="31" spans="1:24" ht="20.1" customHeight="1" thickBot="1">
      <c r="A31" s="3" t="s">
        <v>2</v>
      </c>
      <c r="B31" s="4"/>
      <c r="C31" s="8">
        <f aca="true" t="shared" si="23" ref="C31:I31">SUM(C32:C44)</f>
        <v>270476629</v>
      </c>
      <c r="D31" s="9">
        <f t="shared" si="23"/>
        <v>289277021</v>
      </c>
      <c r="E31" s="9">
        <f t="shared" si="23"/>
        <v>309420015</v>
      </c>
      <c r="F31" s="9">
        <f t="shared" si="23"/>
        <v>332265767</v>
      </c>
      <c r="G31" s="9">
        <f t="shared" si="23"/>
        <v>352509064</v>
      </c>
      <c r="H31" s="9">
        <f t="shared" si="23"/>
        <v>392280229</v>
      </c>
      <c r="I31" s="421">
        <f t="shared" si="23"/>
        <v>392487406</v>
      </c>
      <c r="J31" s="181">
        <f aca="true" t="shared" si="24" ref="J31:K31">SUM(J32:J44)</f>
        <v>277092574</v>
      </c>
      <c r="K31" s="180">
        <f t="shared" si="24"/>
        <v>279240385</v>
      </c>
      <c r="M31" s="64">
        <f>C31/C48</f>
        <v>0.7007900423188876</v>
      </c>
      <c r="N31" s="16">
        <f>D31/D48</f>
        <v>0.7026480236771504</v>
      </c>
      <c r="O31" s="16">
        <f>E31/E48</f>
        <v>0.7046061249220008</v>
      </c>
      <c r="P31" s="16">
        <f>F31/F48</f>
        <v>0.7168866337277366</v>
      </c>
      <c r="Q31" s="16">
        <f>G31/G48</f>
        <v>0.7094754286648498</v>
      </c>
      <c r="R31" s="16">
        <f aca="true" t="shared" si="25" ref="R31">H31/H48</f>
        <v>0.7289686050772611</v>
      </c>
      <c r="S31" s="17">
        <f>I31/I48</f>
        <v>0.7325440020779609</v>
      </c>
      <c r="T31" s="7">
        <f>J31/J48</f>
        <v>0.7196542828419508</v>
      </c>
      <c r="U31" s="17">
        <f>K31/K48</f>
        <v>0.7191418762028738</v>
      </c>
      <c r="W31" s="102">
        <f>(K31-J31)/J31</f>
        <v>0.007751239843764272</v>
      </c>
      <c r="X31" s="101">
        <f>(U31-T31)*100</f>
        <v>-0.05124066390769233</v>
      </c>
    </row>
    <row r="32" spans="1:24" ht="20.1" customHeight="1">
      <c r="A32" s="24"/>
      <c r="B32" t="s">
        <v>10</v>
      </c>
      <c r="C32" s="10">
        <v>43263427</v>
      </c>
      <c r="D32" s="35">
        <v>45322865</v>
      </c>
      <c r="E32" s="35">
        <v>48266368</v>
      </c>
      <c r="F32" s="35">
        <v>50700344</v>
      </c>
      <c r="G32" s="35">
        <v>53931412</v>
      </c>
      <c r="H32" s="35">
        <v>56340940</v>
      </c>
      <c r="I32" s="12">
        <v>56590766</v>
      </c>
      <c r="J32" s="10">
        <v>44061344</v>
      </c>
      <c r="K32" s="162">
        <v>43129433</v>
      </c>
      <c r="M32" s="96">
        <f>C32/$C$31</f>
        <v>0.15995255176002657</v>
      </c>
      <c r="N32" s="18">
        <f>D32/$D$31</f>
        <v>0.1566763403581925</v>
      </c>
      <c r="O32" s="18">
        <f>E32/$E$31</f>
        <v>0.15598980563684609</v>
      </c>
      <c r="P32" s="37">
        <f>F32/$F$31</f>
        <v>0.15258973097881612</v>
      </c>
      <c r="Q32" s="37">
        <f>G32/$G$31</f>
        <v>0.1529929794939968</v>
      </c>
      <c r="R32" s="37">
        <f>H32/$H$31</f>
        <v>0.14362421512708967</v>
      </c>
      <c r="S32" s="19">
        <f>I32/$I$31</f>
        <v>0.1441849219488077</v>
      </c>
      <c r="T32" s="37">
        <f>J32/$J$31</f>
        <v>0.15901308131050818</v>
      </c>
      <c r="U32" s="19">
        <f>K32/$K$31</f>
        <v>0.15445270568581976</v>
      </c>
      <c r="W32" s="103">
        <f aca="true" t="shared" si="26" ref="W32:W48">(K32-J32)/J32</f>
        <v>-0.02115030807957197</v>
      </c>
      <c r="X32" s="104">
        <f aca="true" t="shared" si="27" ref="X32:X48">(U32-T32)*100</f>
        <v>-0.45603756246884175</v>
      </c>
    </row>
    <row r="33" spans="1:24" ht="20.1" customHeight="1">
      <c r="A33" s="24"/>
      <c r="B33" t="s">
        <v>18</v>
      </c>
      <c r="C33" s="10">
        <v>534724</v>
      </c>
      <c r="D33" s="35">
        <v>727328</v>
      </c>
      <c r="E33" s="35">
        <v>627880</v>
      </c>
      <c r="F33" s="35">
        <v>660848</v>
      </c>
      <c r="G33" s="35">
        <v>732632</v>
      </c>
      <c r="H33" s="35">
        <v>965487</v>
      </c>
      <c r="I33" s="12">
        <v>1024898</v>
      </c>
      <c r="J33" s="10">
        <v>674263</v>
      </c>
      <c r="K33" s="162">
        <v>753765</v>
      </c>
      <c r="M33" s="96">
        <f aca="true" t="shared" si="28" ref="M33:M44">C33/$C$31</f>
        <v>0.001976969329945324</v>
      </c>
      <c r="N33" s="18">
        <f aca="true" t="shared" si="29" ref="N33:N44">D33/$D$31</f>
        <v>0.0025142958036753287</v>
      </c>
      <c r="O33" s="18">
        <f aca="true" t="shared" si="30" ref="O33:O44">E33/$E$31</f>
        <v>0.002029215854055207</v>
      </c>
      <c r="P33" s="37">
        <f aca="true" t="shared" si="31" ref="P33:P44">F33/$F$31</f>
        <v>0.001988913892534707</v>
      </c>
      <c r="Q33" s="37">
        <f aca="true" t="shared" si="32" ref="Q33:Q44">G33/$G$31</f>
        <v>0.002078335211261405</v>
      </c>
      <c r="R33" s="37">
        <f aca="true" t="shared" si="33" ref="R33:R44">H33/$H$31</f>
        <v>0.002461217590448587</v>
      </c>
      <c r="S33" s="19">
        <f aca="true" t="shared" si="34" ref="S33:S44">I33/$I$31</f>
        <v>0.002611288882986477</v>
      </c>
      <c r="T33" s="37">
        <f aca="true" t="shared" si="35" ref="T33:T44">J33/$J$31</f>
        <v>0.0024333492242920953</v>
      </c>
      <c r="U33" s="19">
        <f aca="true" t="shared" si="36" ref="U33:U44">K33/$K$31</f>
        <v>0.002699340928068123</v>
      </c>
      <c r="W33" s="103">
        <f t="shared" si="26"/>
        <v>0.11790948042529399</v>
      </c>
      <c r="X33" s="104">
        <f t="shared" si="27"/>
        <v>0.02659917037760276</v>
      </c>
    </row>
    <row r="34" spans="1:24" ht="20.1" customHeight="1">
      <c r="A34" s="24"/>
      <c r="B34" t="s">
        <v>15</v>
      </c>
      <c r="C34" s="10">
        <v>38185533</v>
      </c>
      <c r="D34" s="35">
        <v>43987043</v>
      </c>
      <c r="E34" s="35">
        <v>47167068</v>
      </c>
      <c r="F34" s="35">
        <v>49268564</v>
      </c>
      <c r="G34" s="35">
        <v>57661665</v>
      </c>
      <c r="H34" s="35">
        <v>68982199</v>
      </c>
      <c r="I34" s="12">
        <v>71325866</v>
      </c>
      <c r="J34" s="10">
        <v>48171775</v>
      </c>
      <c r="K34" s="162">
        <v>50058507</v>
      </c>
      <c r="M34" s="96">
        <f t="shared" si="28"/>
        <v>0.141178678324921</v>
      </c>
      <c r="N34" s="18">
        <f t="shared" si="29"/>
        <v>0.15205854529316382</v>
      </c>
      <c r="O34" s="18">
        <f t="shared" si="30"/>
        <v>0.15243702964722564</v>
      </c>
      <c r="P34" s="37">
        <f t="shared" si="31"/>
        <v>0.14828059009762506</v>
      </c>
      <c r="Q34" s="37">
        <f t="shared" si="32"/>
        <v>0.16357498540803478</v>
      </c>
      <c r="R34" s="37">
        <f t="shared" si="33"/>
        <v>0.17584928808634911</v>
      </c>
      <c r="S34" s="19">
        <f t="shared" si="34"/>
        <v>0.18172778262342512</v>
      </c>
      <c r="T34" s="37">
        <f t="shared" si="35"/>
        <v>0.17384722479065787</v>
      </c>
      <c r="U34" s="19">
        <f t="shared" si="36"/>
        <v>0.17926671673941433</v>
      </c>
      <c r="W34" s="103">
        <f t="shared" si="26"/>
        <v>0.03916675273020353</v>
      </c>
      <c r="X34" s="104">
        <f t="shared" si="27"/>
        <v>0.5419491948756461</v>
      </c>
    </row>
    <row r="35" spans="1:24" ht="20.1" customHeight="1">
      <c r="A35" s="24"/>
      <c r="B35" t="s">
        <v>8</v>
      </c>
      <c r="C35" s="10">
        <v>126076</v>
      </c>
      <c r="D35" s="35">
        <v>91732</v>
      </c>
      <c r="E35" s="35">
        <v>249211</v>
      </c>
      <c r="F35" s="35">
        <v>342501</v>
      </c>
      <c r="G35" s="35">
        <v>108524</v>
      </c>
      <c r="H35" s="35"/>
      <c r="I35" s="12"/>
      <c r="J35" s="10"/>
      <c r="K35" s="162"/>
      <c r="M35" s="96">
        <f t="shared" si="28"/>
        <v>0.00046612530060776526</v>
      </c>
      <c r="N35" s="18">
        <f t="shared" si="29"/>
        <v>0.00031710780096840115</v>
      </c>
      <c r="O35" s="18">
        <f t="shared" si="30"/>
        <v>0.0008054133149725301</v>
      </c>
      <c r="P35" s="37">
        <f t="shared" si="31"/>
        <v>0.0010308043560804145</v>
      </c>
      <c r="Q35" s="37">
        <f t="shared" si="32"/>
        <v>0.0003078615873548148</v>
      </c>
      <c r="R35" s="37">
        <f t="shared" si="33"/>
        <v>0</v>
      </c>
      <c r="S35" s="19">
        <f t="shared" si="34"/>
        <v>0</v>
      </c>
      <c r="T35" s="37">
        <f t="shared" si="35"/>
        <v>0</v>
      </c>
      <c r="U35" s="19">
        <f t="shared" si="36"/>
        <v>0</v>
      </c>
      <c r="W35" s="103"/>
      <c r="X35" s="104">
        <f t="shared" si="27"/>
        <v>0</v>
      </c>
    </row>
    <row r="36" spans="1:24" ht="20.1" customHeight="1">
      <c r="A36" s="24"/>
      <c r="B36" t="s">
        <v>16</v>
      </c>
      <c r="C36" s="10">
        <v>41727</v>
      </c>
      <c r="D36" s="35">
        <v>51471</v>
      </c>
      <c r="E36" s="35">
        <v>46466</v>
      </c>
      <c r="F36" s="35">
        <v>41389</v>
      </c>
      <c r="G36" s="35">
        <v>39464</v>
      </c>
      <c r="H36" s="35">
        <v>45091</v>
      </c>
      <c r="I36" s="12">
        <v>41138</v>
      </c>
      <c r="J36" s="10">
        <v>27518</v>
      </c>
      <c r="K36" s="162">
        <v>31171</v>
      </c>
      <c r="M36" s="96">
        <f t="shared" si="28"/>
        <v>0.00015427210903312463</v>
      </c>
      <c r="N36" s="18">
        <f t="shared" si="29"/>
        <v>0.00017792979138844215</v>
      </c>
      <c r="O36" s="18">
        <f t="shared" si="30"/>
        <v>0.00015017128093669055</v>
      </c>
      <c r="P36" s="37">
        <f t="shared" si="31"/>
        <v>0.00012456594723464243</v>
      </c>
      <c r="Q36" s="37">
        <f t="shared" si="32"/>
        <v>0.00011195173126101517</v>
      </c>
      <c r="R36" s="37">
        <f t="shared" si="33"/>
        <v>0.00011494588986792908</v>
      </c>
      <c r="S36" s="19">
        <f t="shared" si="34"/>
        <v>0.0001048135541959275</v>
      </c>
      <c r="T36" s="37">
        <f t="shared" si="35"/>
        <v>9.930977074831316E-05</v>
      </c>
      <c r="U36" s="19">
        <f t="shared" si="36"/>
        <v>0.00011162783635325528</v>
      </c>
      <c r="W36" s="103">
        <f t="shared" si="26"/>
        <v>0.13274947307217094</v>
      </c>
      <c r="X36" s="104">
        <f t="shared" si="27"/>
        <v>0.001231806560494212</v>
      </c>
    </row>
    <row r="37" spans="1:24" ht="20.1" customHeight="1">
      <c r="A37" s="24"/>
      <c r="B37" t="s">
        <v>13</v>
      </c>
      <c r="C37" s="10">
        <v>2266260</v>
      </c>
      <c r="D37" s="35">
        <v>1874529</v>
      </c>
      <c r="E37" s="35">
        <v>2247676</v>
      </c>
      <c r="F37" s="35">
        <v>2123665</v>
      </c>
      <c r="G37" s="35">
        <v>1635486</v>
      </c>
      <c r="H37" s="35">
        <v>1544064</v>
      </c>
      <c r="I37" s="12">
        <v>1506365</v>
      </c>
      <c r="J37" s="10">
        <v>1038290</v>
      </c>
      <c r="K37" s="162">
        <v>1402973</v>
      </c>
      <c r="M37" s="96">
        <f t="shared" si="28"/>
        <v>0.008378764584499461</v>
      </c>
      <c r="N37" s="18">
        <f t="shared" si="29"/>
        <v>0.006480048064377709</v>
      </c>
      <c r="O37" s="18">
        <f t="shared" si="30"/>
        <v>0.007264158396476065</v>
      </c>
      <c r="P37" s="37">
        <f t="shared" si="31"/>
        <v>0.006391464938366642</v>
      </c>
      <c r="Q37" s="37">
        <f t="shared" si="32"/>
        <v>0.004639557296603301</v>
      </c>
      <c r="R37" s="37">
        <f t="shared" si="33"/>
        <v>0.003936124958262936</v>
      </c>
      <c r="S37" s="19">
        <f t="shared" si="34"/>
        <v>0.0038379957597926085</v>
      </c>
      <c r="T37" s="37">
        <f t="shared" si="35"/>
        <v>0.003747087065566759</v>
      </c>
      <c r="U37" s="19">
        <f t="shared" si="36"/>
        <v>0.005024248193899317</v>
      </c>
      <c r="W37" s="103">
        <f t="shared" si="26"/>
        <v>0.3512342409153512</v>
      </c>
      <c r="X37" s="104">
        <f t="shared" si="27"/>
        <v>0.1277161128332558</v>
      </c>
    </row>
    <row r="38" spans="1:24" ht="20.1" customHeight="1">
      <c r="A38" s="24"/>
      <c r="B38" t="s">
        <v>17</v>
      </c>
      <c r="C38" s="10">
        <v>11166139</v>
      </c>
      <c r="D38" s="35">
        <v>13434809</v>
      </c>
      <c r="E38" s="35">
        <v>14245400</v>
      </c>
      <c r="F38" s="35">
        <v>14754407</v>
      </c>
      <c r="G38" s="35">
        <v>15038996</v>
      </c>
      <c r="H38" s="35">
        <v>16119859</v>
      </c>
      <c r="I38" s="12">
        <v>16407855</v>
      </c>
      <c r="J38" s="10">
        <v>11413850</v>
      </c>
      <c r="K38" s="162">
        <v>10779958</v>
      </c>
      <c r="M38" s="96">
        <f t="shared" si="28"/>
        <v>0.0412831934547661</v>
      </c>
      <c r="N38" s="18">
        <f t="shared" si="29"/>
        <v>0.046442710705320765</v>
      </c>
      <c r="O38" s="18">
        <f t="shared" si="30"/>
        <v>0.046039038554115515</v>
      </c>
      <c r="P38" s="37">
        <f t="shared" si="31"/>
        <v>0.04440543825268644</v>
      </c>
      <c r="Q38" s="37">
        <f t="shared" si="32"/>
        <v>0.042662721432887754</v>
      </c>
      <c r="R38" s="37">
        <f t="shared" si="33"/>
        <v>0.04109271334192068</v>
      </c>
      <c r="S38" s="19">
        <f t="shared" si="34"/>
        <v>0.041804793604001654</v>
      </c>
      <c r="T38" s="37">
        <f t="shared" si="35"/>
        <v>0.04119146837908402</v>
      </c>
      <c r="U38" s="19">
        <f t="shared" si="36"/>
        <v>0.038604580780820796</v>
      </c>
      <c r="W38" s="103">
        <f t="shared" si="26"/>
        <v>-0.05553708871239766</v>
      </c>
      <c r="X38" s="104">
        <f t="shared" si="27"/>
        <v>-0.25868875982632267</v>
      </c>
    </row>
    <row r="39" spans="1:24" ht="20.1" customHeight="1">
      <c r="A39" s="24"/>
      <c r="B39" t="s">
        <v>86</v>
      </c>
      <c r="C39" s="10">
        <v>927790</v>
      </c>
      <c r="D39" s="35">
        <v>956013</v>
      </c>
      <c r="E39" s="35">
        <v>984175</v>
      </c>
      <c r="F39" s="35">
        <v>1170391</v>
      </c>
      <c r="G39" s="35">
        <v>1563634</v>
      </c>
      <c r="H39" s="35">
        <v>2282245</v>
      </c>
      <c r="I39" s="12">
        <v>2494874</v>
      </c>
      <c r="J39" s="10">
        <v>1726767</v>
      </c>
      <c r="K39" s="162">
        <v>2151683</v>
      </c>
      <c r="M39" s="96">
        <f t="shared" si="28"/>
        <v>0.003430203945642934</v>
      </c>
      <c r="N39" s="18">
        <f t="shared" si="29"/>
        <v>0.0033048356094623915</v>
      </c>
      <c r="O39" s="18">
        <f t="shared" si="30"/>
        <v>0.0031807089143861622</v>
      </c>
      <c r="P39" s="37">
        <f t="shared" si="31"/>
        <v>0.0035224543610597116</v>
      </c>
      <c r="Q39" s="37">
        <f t="shared" si="32"/>
        <v>0.004435727076793691</v>
      </c>
      <c r="R39" s="37">
        <f t="shared" si="33"/>
        <v>0.005817894533756887</v>
      </c>
      <c r="S39" s="19">
        <f t="shared" si="34"/>
        <v>0.006356570839880656</v>
      </c>
      <c r="T39" s="37">
        <f t="shared" si="35"/>
        <v>0.006231733225734155</v>
      </c>
      <c r="U39" s="19">
        <f t="shared" si="36"/>
        <v>0.007705486439577857</v>
      </c>
      <c r="W39" s="103">
        <f t="shared" si="26"/>
        <v>0.2460760484767198</v>
      </c>
      <c r="X39" s="104">
        <f t="shared" si="27"/>
        <v>0.14737532138437018</v>
      </c>
    </row>
    <row r="40" spans="1:24" ht="20.1" customHeight="1">
      <c r="A40" s="24"/>
      <c r="B40" t="s">
        <v>9</v>
      </c>
      <c r="C40" s="10">
        <v>8870855</v>
      </c>
      <c r="D40" s="35">
        <v>11864125</v>
      </c>
      <c r="E40" s="35">
        <v>14902935</v>
      </c>
      <c r="F40" s="35">
        <v>14980316</v>
      </c>
      <c r="G40" s="35">
        <v>14734420</v>
      </c>
      <c r="H40" s="35">
        <v>15896024</v>
      </c>
      <c r="I40" s="12">
        <v>15566531</v>
      </c>
      <c r="J40" s="10">
        <v>10630781</v>
      </c>
      <c r="K40" s="162">
        <v>10359950</v>
      </c>
      <c r="M40" s="96">
        <f t="shared" si="28"/>
        <v>0.03279712200199005</v>
      </c>
      <c r="N40" s="18">
        <f t="shared" si="29"/>
        <v>0.04101302260022928</v>
      </c>
      <c r="O40" s="18">
        <f t="shared" si="30"/>
        <v>0.04816409500852749</v>
      </c>
      <c r="P40" s="37">
        <f t="shared" si="31"/>
        <v>0.04508534278224335</v>
      </c>
      <c r="Q40" s="37">
        <f t="shared" si="32"/>
        <v>0.041798698259855244</v>
      </c>
      <c r="R40" s="37">
        <f t="shared" si="33"/>
        <v>0.040522113593443425</v>
      </c>
      <c r="S40" s="19">
        <f t="shared" si="34"/>
        <v>0.03966122418715264</v>
      </c>
      <c r="T40" s="37">
        <f t="shared" si="35"/>
        <v>0.03836544894198428</v>
      </c>
      <c r="U40" s="19">
        <f t="shared" si="36"/>
        <v>0.03710047169573986</v>
      </c>
      <c r="W40" s="103">
        <f t="shared" si="26"/>
        <v>-0.025476115066240194</v>
      </c>
      <c r="X40" s="104">
        <f t="shared" si="27"/>
        <v>-0.12649772462444211</v>
      </c>
    </row>
    <row r="41" spans="1:24" ht="20.1" customHeight="1">
      <c r="A41" s="24"/>
      <c r="B41" t="s">
        <v>12</v>
      </c>
      <c r="C41" s="10">
        <v>8796971</v>
      </c>
      <c r="D41" s="35">
        <v>9487411</v>
      </c>
      <c r="E41" s="35">
        <v>10258864</v>
      </c>
      <c r="F41" s="35">
        <v>15573842</v>
      </c>
      <c r="G41" s="35">
        <v>16798411</v>
      </c>
      <c r="H41" s="35">
        <v>17477331</v>
      </c>
      <c r="I41" s="12">
        <v>16724958</v>
      </c>
      <c r="J41" s="10">
        <v>12076067</v>
      </c>
      <c r="K41" s="162">
        <v>11311141</v>
      </c>
      <c r="M41" s="96">
        <f t="shared" si="28"/>
        <v>0.03252395976881241</v>
      </c>
      <c r="N41" s="18">
        <f t="shared" si="29"/>
        <v>0.03279697421939366</v>
      </c>
      <c r="O41" s="18">
        <f t="shared" si="30"/>
        <v>0.033155140271064885</v>
      </c>
      <c r="P41" s="37">
        <f t="shared" si="31"/>
        <v>0.04687164176019373</v>
      </c>
      <c r="Q41" s="37">
        <f t="shared" si="32"/>
        <v>0.04765384132080076</v>
      </c>
      <c r="R41" s="37">
        <f t="shared" si="33"/>
        <v>0.04455317833517427</v>
      </c>
      <c r="S41" s="19">
        <f t="shared" si="34"/>
        <v>0.042612725260285166</v>
      </c>
      <c r="T41" s="37">
        <f t="shared" si="35"/>
        <v>0.04358134476747111</v>
      </c>
      <c r="U41" s="19">
        <f t="shared" si="36"/>
        <v>0.040506823538436244</v>
      </c>
      <c r="W41" s="103">
        <f t="shared" si="26"/>
        <v>-0.06334231169800565</v>
      </c>
      <c r="X41" s="104">
        <f t="shared" si="27"/>
        <v>-0.30745212290348645</v>
      </c>
    </row>
    <row r="42" spans="1:24" ht="20.1" customHeight="1">
      <c r="A42" s="24"/>
      <c r="B42" t="s">
        <v>11</v>
      </c>
      <c r="C42" s="10">
        <v>33521945</v>
      </c>
      <c r="D42" s="35">
        <v>37719984</v>
      </c>
      <c r="E42" s="35">
        <v>47541365</v>
      </c>
      <c r="F42" s="35">
        <v>52891733</v>
      </c>
      <c r="G42" s="35">
        <v>57835644</v>
      </c>
      <c r="H42" s="35">
        <v>65675359</v>
      </c>
      <c r="I42" s="12">
        <v>66320749</v>
      </c>
      <c r="J42" s="10">
        <v>47500685</v>
      </c>
      <c r="K42" s="162">
        <v>49107215</v>
      </c>
      <c r="M42" s="96">
        <f t="shared" si="28"/>
        <v>0.12393656754720941</v>
      </c>
      <c r="N42" s="18">
        <f t="shared" si="29"/>
        <v>0.13039398660013166</v>
      </c>
      <c r="O42" s="18">
        <f t="shared" si="30"/>
        <v>0.15364670252504511</v>
      </c>
      <c r="P42" s="37">
        <f t="shared" si="31"/>
        <v>0.1591850207066321</v>
      </c>
      <c r="Q42" s="37">
        <f t="shared" si="32"/>
        <v>0.16406853016409245</v>
      </c>
      <c r="R42" s="37">
        <f t="shared" si="33"/>
        <v>0.16741949796302377</v>
      </c>
      <c r="S42" s="19">
        <f t="shared" si="34"/>
        <v>0.16897548299931947</v>
      </c>
      <c r="T42" s="37">
        <f t="shared" si="35"/>
        <v>0.17142532661304738</v>
      </c>
      <c r="U42" s="19">
        <f t="shared" si="36"/>
        <v>0.17586000320118453</v>
      </c>
      <c r="W42" s="103">
        <f t="shared" si="26"/>
        <v>0.03382119647327191</v>
      </c>
      <c r="X42" s="104">
        <f t="shared" si="27"/>
        <v>0.44346765881371486</v>
      </c>
    </row>
    <row r="43" spans="1:24" ht="20.1" customHeight="1">
      <c r="A43" s="24"/>
      <c r="B43" t="s">
        <v>6</v>
      </c>
      <c r="C43" s="10">
        <v>122245353</v>
      </c>
      <c r="D43" s="35">
        <v>123110540</v>
      </c>
      <c r="E43" s="35">
        <v>122250676</v>
      </c>
      <c r="F43" s="35">
        <v>129038329</v>
      </c>
      <c r="G43" s="35">
        <v>131789209</v>
      </c>
      <c r="H43" s="35">
        <v>146172265</v>
      </c>
      <c r="I43" s="12">
        <v>143492950</v>
      </c>
      <c r="J43" s="10">
        <v>98990936</v>
      </c>
      <c r="K43" s="162">
        <v>99166329</v>
      </c>
      <c r="M43" s="96">
        <f t="shared" si="28"/>
        <v>0.4519627202245263</v>
      </c>
      <c r="N43" s="18">
        <f t="shared" si="29"/>
        <v>0.4255800878148562</v>
      </c>
      <c r="O43" s="18">
        <f t="shared" si="30"/>
        <v>0.3950962125058394</v>
      </c>
      <c r="P43" s="37">
        <f t="shared" si="31"/>
        <v>0.38835878328687407</v>
      </c>
      <c r="Q43" s="37">
        <f t="shared" si="32"/>
        <v>0.3738604832016461</v>
      </c>
      <c r="R43" s="37">
        <f t="shared" si="33"/>
        <v>0.3726220548321338</v>
      </c>
      <c r="S43" s="19">
        <f t="shared" si="34"/>
        <v>0.3655988645913393</v>
      </c>
      <c r="T43" s="37">
        <f t="shared" si="35"/>
        <v>0.3572486067418032</v>
      </c>
      <c r="U43" s="19">
        <f t="shared" si="36"/>
        <v>0.35512889369494316</v>
      </c>
      <c r="W43" s="103">
        <f t="shared" si="26"/>
        <v>0.0017718086835748275</v>
      </c>
      <c r="X43" s="104">
        <f t="shared" si="27"/>
        <v>-0.2119713046860039</v>
      </c>
    </row>
    <row r="44" spans="1:24" ht="20.1" customHeight="1" thickBot="1">
      <c r="A44" s="24"/>
      <c r="B44" t="s">
        <v>7</v>
      </c>
      <c r="C44" s="32">
        <v>529829</v>
      </c>
      <c r="D44" s="44">
        <v>649171</v>
      </c>
      <c r="E44" s="44">
        <v>631931</v>
      </c>
      <c r="F44" s="35">
        <v>719438</v>
      </c>
      <c r="G44" s="35">
        <v>639567</v>
      </c>
      <c r="H44" s="35">
        <v>779365</v>
      </c>
      <c r="I44" s="12">
        <v>990456</v>
      </c>
      <c r="J44" s="10">
        <v>780298</v>
      </c>
      <c r="K44" s="162">
        <v>988260</v>
      </c>
      <c r="M44" s="96">
        <f t="shared" si="28"/>
        <v>0.0019588716480195413</v>
      </c>
      <c r="N44" s="18">
        <f t="shared" si="29"/>
        <v>0.002244115338839859</v>
      </c>
      <c r="O44" s="18">
        <f t="shared" si="30"/>
        <v>0.002042308090509271</v>
      </c>
      <c r="P44" s="37">
        <f t="shared" si="31"/>
        <v>0.002165248639652968</v>
      </c>
      <c r="Q44" s="37">
        <f t="shared" si="32"/>
        <v>0.0018143278154118612</v>
      </c>
      <c r="R44" s="37">
        <f t="shared" si="33"/>
        <v>0.0019867557485289426</v>
      </c>
      <c r="S44" s="19">
        <f t="shared" si="34"/>
        <v>0.002523535748813301</v>
      </c>
      <c r="T44" s="37">
        <f t="shared" si="35"/>
        <v>0.0028160191691026697</v>
      </c>
      <c r="U44" s="19">
        <f t="shared" si="36"/>
        <v>0.0035391012657427757</v>
      </c>
      <c r="W44" s="105">
        <f t="shared" si="26"/>
        <v>0.26651612589036494</v>
      </c>
      <c r="X44" s="106">
        <f t="shared" si="27"/>
        <v>0.0723082096640106</v>
      </c>
    </row>
    <row r="45" spans="1:24" ht="20.1" customHeight="1" thickBot="1">
      <c r="A45" s="5" t="s">
        <v>46</v>
      </c>
      <c r="B45" s="6"/>
      <c r="C45" s="13">
        <f aca="true" t="shared" si="37" ref="C45:I45">C46+C47</f>
        <v>115482949</v>
      </c>
      <c r="D45" s="36">
        <f t="shared" si="37"/>
        <v>122418467</v>
      </c>
      <c r="E45" s="36">
        <f t="shared" si="37"/>
        <v>129718965</v>
      </c>
      <c r="F45" s="36">
        <f t="shared" si="37"/>
        <v>131218627</v>
      </c>
      <c r="G45" s="36">
        <f t="shared" si="37"/>
        <v>144349671</v>
      </c>
      <c r="H45" s="36">
        <f t="shared" si="37"/>
        <v>145850256</v>
      </c>
      <c r="I45" s="15">
        <f t="shared" si="37"/>
        <v>143299393</v>
      </c>
      <c r="J45" s="13">
        <f aca="true" t="shared" si="38" ref="J45:K45">J46+J47</f>
        <v>107943103</v>
      </c>
      <c r="K45" s="161">
        <f t="shared" si="38"/>
        <v>109056270</v>
      </c>
      <c r="M45" s="20">
        <f>C45/C48</f>
        <v>0.2992099576811124</v>
      </c>
      <c r="N45" s="21">
        <f>D45/D48</f>
        <v>0.2973519763228496</v>
      </c>
      <c r="O45" s="21">
        <f>E45/E48</f>
        <v>0.29539387507799925</v>
      </c>
      <c r="P45" s="21">
        <f>F45/F48</f>
        <v>0.2831133662722633</v>
      </c>
      <c r="Q45" s="21">
        <f>G45/G48</f>
        <v>0.2905245713351502</v>
      </c>
      <c r="R45" s="21">
        <f aca="true" t="shared" si="39" ref="R45">H45/H48</f>
        <v>0.27103139492273887</v>
      </c>
      <c r="S45" s="22">
        <f>I45/I48</f>
        <v>0.2674559979220391</v>
      </c>
      <c r="T45" s="27">
        <f>J45/J48</f>
        <v>0.28034571715804923</v>
      </c>
      <c r="U45" s="22">
        <f>K45/K48</f>
        <v>0.2808581237971262</v>
      </c>
      <c r="W45" s="64">
        <f t="shared" si="26"/>
        <v>0.010312534743419411</v>
      </c>
      <c r="X45" s="101">
        <f t="shared" si="27"/>
        <v>0.05124066390769788</v>
      </c>
    </row>
    <row r="46" spans="1:24" ht="20.1" customHeight="1">
      <c r="A46" s="24"/>
      <c r="B46" t="s">
        <v>4</v>
      </c>
      <c r="C46" s="10">
        <v>3409468</v>
      </c>
      <c r="D46" s="35">
        <v>3495523</v>
      </c>
      <c r="E46" s="35">
        <v>5128843</v>
      </c>
      <c r="F46" s="35">
        <v>8773672</v>
      </c>
      <c r="G46" s="35">
        <v>8237104</v>
      </c>
      <c r="H46" s="35">
        <v>9390617</v>
      </c>
      <c r="I46" s="12">
        <v>10580088</v>
      </c>
      <c r="J46" s="10">
        <v>7662554</v>
      </c>
      <c r="K46" s="162">
        <v>9686590</v>
      </c>
      <c r="M46" s="96">
        <f aca="true" t="shared" si="40" ref="M46:U46">C46/C45</f>
        <v>0.029523561958917414</v>
      </c>
      <c r="N46" s="37">
        <f t="shared" si="40"/>
        <v>0.028553886400162157</v>
      </c>
      <c r="O46" s="37">
        <f t="shared" si="40"/>
        <v>0.03953811225675444</v>
      </c>
      <c r="P46" s="37">
        <f t="shared" si="40"/>
        <v>0.06686300718571</v>
      </c>
      <c r="Q46" s="37">
        <f t="shared" si="40"/>
        <v>0.0570635453682468</v>
      </c>
      <c r="R46" s="37">
        <f t="shared" si="40"/>
        <v>0.06438533093832896</v>
      </c>
      <c r="S46" s="19">
        <f t="shared" si="40"/>
        <v>0.0738320503562775</v>
      </c>
      <c r="T46" s="37">
        <f t="shared" si="40"/>
        <v>0.07098697171972164</v>
      </c>
      <c r="U46" s="19">
        <f t="shared" si="40"/>
        <v>0.08882194485470665</v>
      </c>
      <c r="W46" s="107">
        <f t="shared" si="26"/>
        <v>0.264146392965061</v>
      </c>
      <c r="X46" s="108">
        <f t="shared" si="27"/>
        <v>1.7834973134985013</v>
      </c>
    </row>
    <row r="47" spans="1:24" ht="20.1" customHeight="1" thickBot="1">
      <c r="A47" s="24"/>
      <c r="B47" t="s">
        <v>3</v>
      </c>
      <c r="C47" s="32">
        <v>112073481</v>
      </c>
      <c r="D47" s="35">
        <v>118922944</v>
      </c>
      <c r="E47" s="35">
        <v>124590122</v>
      </c>
      <c r="F47" s="35">
        <v>122444955</v>
      </c>
      <c r="G47" s="35">
        <v>136112567</v>
      </c>
      <c r="H47" s="35">
        <v>136459639</v>
      </c>
      <c r="I47" s="43">
        <v>132719305</v>
      </c>
      <c r="J47" s="10">
        <v>100280549</v>
      </c>
      <c r="K47" s="162">
        <v>99369680</v>
      </c>
      <c r="M47" s="96">
        <f aca="true" t="shared" si="41" ref="M47:U47">C47/C45</f>
        <v>0.9704764380410826</v>
      </c>
      <c r="N47" s="37">
        <f t="shared" si="41"/>
        <v>0.9714461135998378</v>
      </c>
      <c r="O47" s="37">
        <f t="shared" si="41"/>
        <v>0.9604618877432456</v>
      </c>
      <c r="P47" s="37">
        <f t="shared" si="41"/>
        <v>0.93313699281429</v>
      </c>
      <c r="Q47" s="37">
        <f t="shared" si="41"/>
        <v>0.9429364546317532</v>
      </c>
      <c r="R47" s="37">
        <f t="shared" si="41"/>
        <v>0.935614669061671</v>
      </c>
      <c r="S47" s="94">
        <f t="shared" si="41"/>
        <v>0.9261679496437225</v>
      </c>
      <c r="T47" s="179">
        <f t="shared" si="41"/>
        <v>0.9290130282802783</v>
      </c>
      <c r="U47" s="94">
        <f t="shared" si="41"/>
        <v>0.9111780551452934</v>
      </c>
      <c r="W47" s="109">
        <f t="shared" si="26"/>
        <v>-0.00908320715316387</v>
      </c>
      <c r="X47" s="106">
        <f t="shared" si="27"/>
        <v>-1.7834973134984944</v>
      </c>
    </row>
    <row r="48" spans="1:24" ht="20.1" customHeight="1" thickBot="1">
      <c r="A48" s="74" t="s">
        <v>5</v>
      </c>
      <c r="B48" s="100"/>
      <c r="C48" s="83">
        <f aca="true" t="shared" si="42" ref="C48:H48">C31+C45</f>
        <v>385959578</v>
      </c>
      <c r="D48" s="84">
        <f t="shared" si="42"/>
        <v>411695488</v>
      </c>
      <c r="E48" s="84">
        <f t="shared" si="42"/>
        <v>439138980</v>
      </c>
      <c r="F48" s="84">
        <f t="shared" si="42"/>
        <v>463484394</v>
      </c>
      <c r="G48" s="84">
        <f t="shared" si="42"/>
        <v>496858735</v>
      </c>
      <c r="H48" s="84">
        <f t="shared" si="42"/>
        <v>538130485</v>
      </c>
      <c r="I48" s="168">
        <f aca="true" t="shared" si="43" ref="I48:K48">I31+I45</f>
        <v>535786799</v>
      </c>
      <c r="J48" s="171">
        <f t="shared" si="43"/>
        <v>385035677</v>
      </c>
      <c r="K48" s="170">
        <f t="shared" si="43"/>
        <v>388296655</v>
      </c>
      <c r="M48" s="89">
        <f>M31+M45</f>
        <v>1</v>
      </c>
      <c r="N48" s="85">
        <f>N31+N45</f>
        <v>1</v>
      </c>
      <c r="O48" s="85">
        <f>O31+O45</f>
        <v>1</v>
      </c>
      <c r="P48" s="85">
        <f aca="true" t="shared" si="44" ref="P48:R48">P31+P45</f>
        <v>1</v>
      </c>
      <c r="Q48" s="85">
        <f t="shared" si="44"/>
        <v>1</v>
      </c>
      <c r="R48" s="85">
        <f t="shared" si="44"/>
        <v>1</v>
      </c>
      <c r="S48" s="175">
        <f aca="true" t="shared" si="45" ref="S48:U48">S31+S45</f>
        <v>1</v>
      </c>
      <c r="T48" s="182">
        <f t="shared" si="45"/>
        <v>1</v>
      </c>
      <c r="U48" s="85">
        <f t="shared" si="45"/>
        <v>1</v>
      </c>
      <c r="W48" s="93">
        <f t="shared" si="26"/>
        <v>0.008469287899261345</v>
      </c>
      <c r="X48" s="86">
        <f t="shared" si="27"/>
        <v>0</v>
      </c>
    </row>
    <row r="49" ht="15" customHeight="1"/>
    <row r="50" ht="15" customHeight="1"/>
    <row r="51" spans="1:13" ht="15" customHeight="1">
      <c r="A51" s="1" t="s">
        <v>27</v>
      </c>
      <c r="M51" s="1" t="str">
        <f>W27</f>
        <v>VARIAÇÃO (JAN-SET)</v>
      </c>
    </row>
    <row r="52" ht="15" customHeight="1" thickBot="1"/>
    <row r="53" spans="1:13" ht="24" customHeight="1">
      <c r="A53" s="470" t="s">
        <v>36</v>
      </c>
      <c r="B53" s="485"/>
      <c r="C53" s="472">
        <v>2016</v>
      </c>
      <c r="D53" s="461">
        <v>2017</v>
      </c>
      <c r="E53" s="461">
        <v>2018</v>
      </c>
      <c r="F53" s="461">
        <v>2019</v>
      </c>
      <c r="G53" s="461">
        <v>2020</v>
      </c>
      <c r="H53" s="461">
        <v>2021</v>
      </c>
      <c r="I53" s="481">
        <v>2022</v>
      </c>
      <c r="J53" s="467" t="str">
        <f>J5</f>
        <v>janeiro - setembro</v>
      </c>
      <c r="K53" s="468"/>
      <c r="M53" s="478" t="s">
        <v>90</v>
      </c>
    </row>
    <row r="54" spans="1:13" ht="20.1" customHeight="1" thickBot="1">
      <c r="A54" s="486"/>
      <c r="B54" s="487"/>
      <c r="C54" s="488">
        <v>2016</v>
      </c>
      <c r="D54" s="469">
        <v>2017</v>
      </c>
      <c r="E54" s="469">
        <v>2018</v>
      </c>
      <c r="F54" s="469"/>
      <c r="G54" s="469"/>
      <c r="H54" s="462"/>
      <c r="I54" s="482"/>
      <c r="J54" s="167">
        <v>2022</v>
      </c>
      <c r="K54" s="169">
        <v>2023</v>
      </c>
      <c r="M54" s="479"/>
    </row>
    <row r="55" spans="1:13" ht="20.1" customHeight="1" thickBot="1">
      <c r="A55" s="3" t="s">
        <v>2</v>
      </c>
      <c r="B55" s="4"/>
      <c r="C55" s="111">
        <f>C31/C7</f>
        <v>3.2123307365165226</v>
      </c>
      <c r="D55" s="112">
        <f aca="true" t="shared" si="46" ref="D55:I55">D31/D7</f>
        <v>3.416991194400499</v>
      </c>
      <c r="E55" s="112">
        <f t="shared" si="46"/>
        <v>3.594888865750693</v>
      </c>
      <c r="F55" s="112">
        <f aca="true" t="shared" si="47" ref="F55:H55">F31/F7</f>
        <v>3.6577742806699343</v>
      </c>
      <c r="G55" s="112">
        <f t="shared" si="47"/>
        <v>3.728775801182513</v>
      </c>
      <c r="H55" s="112">
        <f t="shared" si="47"/>
        <v>3.9196333056687</v>
      </c>
      <c r="I55" s="116">
        <f t="shared" si="46"/>
        <v>4.1415510660240775</v>
      </c>
      <c r="J55" s="183">
        <f aca="true" t="shared" si="48" ref="J55:K55">J31/J7</f>
        <v>4.0194507464106835</v>
      </c>
      <c r="K55" s="184">
        <f t="shared" si="48"/>
        <v>4.210383689909197</v>
      </c>
      <c r="M55" s="23">
        <f>(K55-J55)/J55</f>
        <v>0.047502247332925726</v>
      </c>
    </row>
    <row r="56" spans="1:13" ht="20.1" customHeight="1">
      <c r="A56" s="24"/>
      <c r="B56" t="s">
        <v>10</v>
      </c>
      <c r="C56" s="117">
        <f aca="true" t="shared" si="49" ref="C56:I71">C32/C8</f>
        <v>3.1072184101681737</v>
      </c>
      <c r="D56" s="118">
        <f t="shared" si="49"/>
        <v>3.180403064642518</v>
      </c>
      <c r="E56" s="118">
        <f t="shared" si="49"/>
        <v>3.2743204425841306</v>
      </c>
      <c r="F56" s="118">
        <f aca="true" t="shared" si="50" ref="F56:H56">F32/F8</f>
        <v>3.2864474761518645</v>
      </c>
      <c r="G56" s="118">
        <f t="shared" si="50"/>
        <v>3.267192263142335</v>
      </c>
      <c r="H56" s="118">
        <f t="shared" si="50"/>
        <v>3.3284059883369497</v>
      </c>
      <c r="I56" s="119">
        <f t="shared" si="49"/>
        <v>3.5141662326542784</v>
      </c>
      <c r="J56" s="117">
        <f aca="true" t="shared" si="51" ref="J56:K56">J32/J8</f>
        <v>3.4923825422976766</v>
      </c>
      <c r="K56" s="185">
        <f t="shared" si="51"/>
        <v>3.700826583147417</v>
      </c>
      <c r="M56" s="242">
        <f aca="true" t="shared" si="52" ref="M56:M72">(K56-J56)/J56</f>
        <v>0.059685340401628206</v>
      </c>
    </row>
    <row r="57" spans="1:13" ht="20.1" customHeight="1">
      <c r="A57" s="24"/>
      <c r="B57" t="s">
        <v>18</v>
      </c>
      <c r="C57" s="117">
        <f t="shared" si="49"/>
        <v>3.0683299669482187</v>
      </c>
      <c r="D57" s="118">
        <f t="shared" si="49"/>
        <v>3.4523042163670796</v>
      </c>
      <c r="E57" s="118">
        <f t="shared" si="49"/>
        <v>4.932789680014456</v>
      </c>
      <c r="F57" s="118">
        <f aca="true" t="shared" si="53" ref="F57:H57">F33/F9</f>
        <v>5.489272275706252</v>
      </c>
      <c r="G57" s="118">
        <f t="shared" si="53"/>
        <v>6.053759264920964</v>
      </c>
      <c r="H57" s="118">
        <f t="shared" si="53"/>
        <v>6.845580623661708</v>
      </c>
      <c r="I57" s="119">
        <f t="shared" si="49"/>
        <v>8.172052784754614</v>
      </c>
      <c r="J57" s="117">
        <f aca="true" t="shared" si="54" ref="J57:K57">J33/J9</f>
        <v>7.630085210877118</v>
      </c>
      <c r="K57" s="185">
        <f t="shared" si="54"/>
        <v>8.172045925171027</v>
      </c>
      <c r="M57" s="30">
        <f t="shared" si="52"/>
        <v>0.07102944453638778</v>
      </c>
    </row>
    <row r="58" spans="1:13" ht="20.1" customHeight="1">
      <c r="A58" s="24"/>
      <c r="B58" t="s">
        <v>15</v>
      </c>
      <c r="C58" s="117">
        <f t="shared" si="49"/>
        <v>4.608263042765194</v>
      </c>
      <c r="D58" s="118">
        <f t="shared" si="49"/>
        <v>4.758014830125072</v>
      </c>
      <c r="E58" s="118">
        <f t="shared" si="49"/>
        <v>5.215888737303796</v>
      </c>
      <c r="F58" s="118">
        <f aca="true" t="shared" si="55" ref="F58:H58">F34/F10</f>
        <v>5.882612022728296</v>
      </c>
      <c r="G58" s="118">
        <f t="shared" si="55"/>
        <v>5.924750748432853</v>
      </c>
      <c r="H58" s="118">
        <f t="shared" si="55"/>
        <v>6.193897006085233</v>
      </c>
      <c r="I58" s="119">
        <f t="shared" si="49"/>
        <v>6.456096766867632</v>
      </c>
      <c r="J58" s="117">
        <f aca="true" t="shared" si="56" ref="J58:K58">J34/J10</f>
        <v>6.300696700319719</v>
      </c>
      <c r="K58" s="185">
        <f t="shared" si="56"/>
        <v>6.475318740449558</v>
      </c>
      <c r="M58" s="30">
        <f t="shared" si="52"/>
        <v>0.027714719250170914</v>
      </c>
    </row>
    <row r="59" spans="1:13" ht="20.1" customHeight="1">
      <c r="A59" s="24"/>
      <c r="B59" t="s">
        <v>8</v>
      </c>
      <c r="C59" s="117">
        <f t="shared" si="49"/>
        <v>1.8313554028732042</v>
      </c>
      <c r="D59" s="118">
        <f t="shared" si="49"/>
        <v>2.1490453320838703</v>
      </c>
      <c r="E59" s="118">
        <f t="shared" si="49"/>
        <v>1.8330268616317045</v>
      </c>
      <c r="F59" s="118">
        <f aca="true" t="shared" si="57" ref="F59:G59">F35/F11</f>
        <v>1.86143871129034</v>
      </c>
      <c r="G59" s="118">
        <f t="shared" si="57"/>
        <v>2.0368236331900675</v>
      </c>
      <c r="H59" s="118"/>
      <c r="I59" s="119"/>
      <c r="J59" s="117"/>
      <c r="K59" s="185"/>
      <c r="M59" s="30"/>
    </row>
    <row r="60" spans="1:13" ht="20.1" customHeight="1">
      <c r="A60" s="24"/>
      <c r="B60" t="s">
        <v>16</v>
      </c>
      <c r="C60" s="117">
        <f t="shared" si="49"/>
        <v>3.4174447174447176</v>
      </c>
      <c r="D60" s="118">
        <f t="shared" si="49"/>
        <v>3.5232390991854334</v>
      </c>
      <c r="E60" s="118">
        <f t="shared" si="49"/>
        <v>3.373212341197822</v>
      </c>
      <c r="F60" s="118">
        <f aca="true" t="shared" si="58" ref="F60:H60">F36/F12</f>
        <v>4.157609241587142</v>
      </c>
      <c r="G60" s="118">
        <f t="shared" si="58"/>
        <v>4.312534149273303</v>
      </c>
      <c r="H60" s="118">
        <f t="shared" si="58"/>
        <v>4.023108493932905</v>
      </c>
      <c r="I60" s="119">
        <f t="shared" si="49"/>
        <v>4.496447699202099</v>
      </c>
      <c r="J60" s="117">
        <f aca="true" t="shared" si="59" ref="J60:K60">J36/J12</f>
        <v>3.988694013625163</v>
      </c>
      <c r="K60" s="185">
        <f t="shared" si="59"/>
        <v>5.822002241314904</v>
      </c>
      <c r="M60" s="30">
        <f t="shared" si="52"/>
        <v>0.4596261887793999</v>
      </c>
    </row>
    <row r="61" spans="1:13" ht="20.1" customHeight="1">
      <c r="A61" s="24"/>
      <c r="B61" t="s">
        <v>13</v>
      </c>
      <c r="C61" s="117">
        <f t="shared" si="49"/>
        <v>2.175604726645412</v>
      </c>
      <c r="D61" s="118">
        <f t="shared" si="49"/>
        <v>2.6124092046803837</v>
      </c>
      <c r="E61" s="118">
        <f t="shared" si="49"/>
        <v>2.323964792234688</v>
      </c>
      <c r="F61" s="118">
        <f aca="true" t="shared" si="60" ref="F61:H61">F37/F13</f>
        <v>2.6343167682601587</v>
      </c>
      <c r="G61" s="118">
        <f t="shared" si="60"/>
        <v>3.4169438408825004</v>
      </c>
      <c r="H61" s="118">
        <f t="shared" si="60"/>
        <v>4.414954179593121</v>
      </c>
      <c r="I61" s="119">
        <f t="shared" si="49"/>
        <v>4.82792273349337</v>
      </c>
      <c r="J61" s="117">
        <f aca="true" t="shared" si="61" ref="J61:K61">J37/J13</f>
        <v>4.6269401651507795</v>
      </c>
      <c r="K61" s="185">
        <f t="shared" si="61"/>
        <v>4.620347043151512</v>
      </c>
      <c r="M61" s="30">
        <f t="shared" si="52"/>
        <v>-0.0014249421353933484</v>
      </c>
    </row>
    <row r="62" spans="1:13" ht="20.1" customHeight="1">
      <c r="A62" s="24"/>
      <c r="B62" t="s">
        <v>17</v>
      </c>
      <c r="C62" s="117">
        <f t="shared" si="49"/>
        <v>3.094453083149297</v>
      </c>
      <c r="D62" s="118">
        <f t="shared" si="49"/>
        <v>3.063334049299516</v>
      </c>
      <c r="E62" s="118">
        <f t="shared" si="49"/>
        <v>3.1628049484462837</v>
      </c>
      <c r="F62" s="118">
        <f aca="true" t="shared" si="62" ref="F62:H62">F38/F14</f>
        <v>3.3549586599272225</v>
      </c>
      <c r="G62" s="118">
        <f t="shared" si="62"/>
        <v>3.527708670626534</v>
      </c>
      <c r="H62" s="118">
        <f t="shared" si="62"/>
        <v>3.720165202627309</v>
      </c>
      <c r="I62" s="119">
        <f t="shared" si="49"/>
        <v>3.8222487218485797</v>
      </c>
      <c r="J62" s="117">
        <f aca="true" t="shared" si="63" ref="J62:K62">J38/J14</f>
        <v>3.71364958226587</v>
      </c>
      <c r="K62" s="185">
        <f t="shared" si="63"/>
        <v>4.052126792217932</v>
      </c>
      <c r="M62" s="30">
        <f t="shared" si="52"/>
        <v>0.09114408951464424</v>
      </c>
    </row>
    <row r="63" spans="1:13" ht="20.1" customHeight="1">
      <c r="A63" s="24"/>
      <c r="B63" t="s">
        <v>86</v>
      </c>
      <c r="C63" s="117">
        <f t="shared" si="49"/>
        <v>3.624208001625013</v>
      </c>
      <c r="D63" s="118">
        <f t="shared" si="49"/>
        <v>3.831991887190258</v>
      </c>
      <c r="E63" s="118">
        <f t="shared" si="49"/>
        <v>3.9938925411898385</v>
      </c>
      <c r="F63" s="118">
        <f aca="true" t="shared" si="64" ref="F63:H63">F39/F15</f>
        <v>3.769083871133954</v>
      </c>
      <c r="G63" s="118">
        <f t="shared" si="64"/>
        <v>3.9081079730067483</v>
      </c>
      <c r="H63" s="118">
        <f t="shared" si="64"/>
        <v>3.746292274635137</v>
      </c>
      <c r="I63" s="119">
        <f t="shared" si="49"/>
        <v>3.605809476459162</v>
      </c>
      <c r="J63" s="117">
        <f aca="true" t="shared" si="65" ref="J63:K63">J39/J15</f>
        <v>3.4928000582549017</v>
      </c>
      <c r="K63" s="185">
        <f t="shared" si="65"/>
        <v>3.5664515209377567</v>
      </c>
      <c r="M63" s="30">
        <f t="shared" si="52"/>
        <v>0.021086652958787838</v>
      </c>
    </row>
    <row r="64" spans="1:13" ht="20.1" customHeight="1">
      <c r="A64" s="24"/>
      <c r="B64" t="s">
        <v>9</v>
      </c>
      <c r="C64" s="117">
        <f t="shared" si="49"/>
        <v>2.9725197434027817</v>
      </c>
      <c r="D64" s="118">
        <f t="shared" si="49"/>
        <v>3.0922176967130417</v>
      </c>
      <c r="E64" s="118">
        <f t="shared" si="49"/>
        <v>3.3400513414949007</v>
      </c>
      <c r="F64" s="118">
        <f aca="true" t="shared" si="66" ref="F64:H64">F40/F16</f>
        <v>3.390387661602995</v>
      </c>
      <c r="G64" s="118">
        <f t="shared" si="66"/>
        <v>3.4035176225303028</v>
      </c>
      <c r="H64" s="118">
        <f t="shared" si="66"/>
        <v>3.5315880702886275</v>
      </c>
      <c r="I64" s="119">
        <f t="shared" si="49"/>
        <v>3.7294001155724814</v>
      </c>
      <c r="J64" s="117">
        <f aca="true" t="shared" si="67" ref="J64:K64">J40/J16</f>
        <v>3.643868057107523</v>
      </c>
      <c r="K64" s="185">
        <f t="shared" si="67"/>
        <v>3.8349746190826446</v>
      </c>
      <c r="M64" s="30">
        <f t="shared" si="52"/>
        <v>0.05244607076328131</v>
      </c>
    </row>
    <row r="65" spans="1:13" ht="20.1" customHeight="1">
      <c r="A65" s="24"/>
      <c r="B65" t="s">
        <v>12</v>
      </c>
      <c r="C65" s="117">
        <f t="shared" si="49"/>
        <v>2.5870780949019956</v>
      </c>
      <c r="D65" s="118">
        <f t="shared" si="49"/>
        <v>2.6597150384712642</v>
      </c>
      <c r="E65" s="118">
        <f t="shared" si="49"/>
        <v>2.843562097273343</v>
      </c>
      <c r="F65" s="118">
        <f aca="true" t="shared" si="68" ref="F65:H65">F41/F17</f>
        <v>2.404350229105685</v>
      </c>
      <c r="G65" s="118">
        <f t="shared" si="68"/>
        <v>2.438855661983282</v>
      </c>
      <c r="H65" s="118">
        <f t="shared" si="68"/>
        <v>2.525085454977049</v>
      </c>
      <c r="I65" s="119">
        <f t="shared" si="49"/>
        <v>2.7055924615291285</v>
      </c>
      <c r="J65" s="117">
        <f aca="true" t="shared" si="69" ref="J65:K65">J41/J17</f>
        <v>2.615344249598962</v>
      </c>
      <c r="K65" s="185">
        <f t="shared" si="69"/>
        <v>2.9208946074000925</v>
      </c>
      <c r="M65" s="30">
        <f t="shared" si="52"/>
        <v>0.1168298811324681</v>
      </c>
    </row>
    <row r="66" spans="1:13" ht="20.1" customHeight="1">
      <c r="A66" s="24"/>
      <c r="B66" t="s">
        <v>11</v>
      </c>
      <c r="C66" s="117">
        <f t="shared" si="49"/>
        <v>2.705352332327117</v>
      </c>
      <c r="D66" s="118">
        <f t="shared" si="49"/>
        <v>2.85821634494291</v>
      </c>
      <c r="E66" s="118">
        <f t="shared" si="49"/>
        <v>2.9886613293918165</v>
      </c>
      <c r="F66" s="118">
        <f aca="true" t="shared" si="70" ref="F66:H66">F42/F18</f>
        <v>3.003351219031617</v>
      </c>
      <c r="G66" s="118">
        <f t="shared" si="70"/>
        <v>3.0337369720846326</v>
      </c>
      <c r="H66" s="118">
        <f t="shared" si="70"/>
        <v>3.203769973939236</v>
      </c>
      <c r="I66" s="119">
        <f t="shared" si="49"/>
        <v>3.495565315128348</v>
      </c>
      <c r="J66" s="117">
        <f aca="true" t="shared" si="71" ref="J66:K66">J42/J18</f>
        <v>3.427622995771457</v>
      </c>
      <c r="K66" s="185">
        <f t="shared" si="71"/>
        <v>3.521285337019599</v>
      </c>
      <c r="M66" s="30">
        <f t="shared" si="52"/>
        <v>0.027325741881090892</v>
      </c>
    </row>
    <row r="67" spans="1:40" s="1" customFormat="1" ht="20.1" customHeight="1">
      <c r="A67" s="24"/>
      <c r="B67" t="s">
        <v>6</v>
      </c>
      <c r="C67" s="117">
        <f t="shared" si="49"/>
        <v>3.2203387361387796</v>
      </c>
      <c r="D67" s="118">
        <f t="shared" si="49"/>
        <v>3.5336721368834847</v>
      </c>
      <c r="E67" s="118">
        <f t="shared" si="49"/>
        <v>3.794407741231824</v>
      </c>
      <c r="F67" s="118">
        <f aca="true" t="shared" si="72" ref="F67:H67">F43/F19</f>
        <v>3.958585523611317</v>
      </c>
      <c r="G67" s="118">
        <f t="shared" si="72"/>
        <v>4.043116434076912</v>
      </c>
      <c r="H67" s="118">
        <f t="shared" si="72"/>
        <v>4.232502678825462</v>
      </c>
      <c r="I67" s="119">
        <f t="shared" si="49"/>
        <v>4.3853610007891595</v>
      </c>
      <c r="J67" s="117">
        <f aca="true" t="shared" si="73" ref="J67:K67">J43/J19</f>
        <v>4.2508360313584115</v>
      </c>
      <c r="K67" s="185">
        <f t="shared" si="73"/>
        <v>4.381422056268608</v>
      </c>
      <c r="L67"/>
      <c r="M67" s="30">
        <f t="shared" si="52"/>
        <v>0.030720080461081947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K67"/>
      <c r="AL67"/>
      <c r="AM67"/>
      <c r="AN67"/>
    </row>
    <row r="68" spans="1:13" ht="20.1" customHeight="1" thickBot="1">
      <c r="A68" s="24"/>
      <c r="B68" t="s">
        <v>7</v>
      </c>
      <c r="C68" s="121">
        <f t="shared" si="49"/>
        <v>5.745645997353981</v>
      </c>
      <c r="D68" s="122">
        <f t="shared" si="49"/>
        <v>6.359869897034475</v>
      </c>
      <c r="E68" s="122">
        <f t="shared" si="49"/>
        <v>6.435994581767444</v>
      </c>
      <c r="F68" s="122">
        <f aca="true" t="shared" si="74" ref="F68:H68">F44/F20</f>
        <v>6.969272498304757</v>
      </c>
      <c r="G68" s="122">
        <f t="shared" si="74"/>
        <v>6.6775284770147945</v>
      </c>
      <c r="H68" s="122">
        <f t="shared" si="74"/>
        <v>6.806681222707423</v>
      </c>
      <c r="I68" s="119">
        <f t="shared" si="49"/>
        <v>7.271002789605051</v>
      </c>
      <c r="J68" s="117">
        <f aca="true" t="shared" si="75" ref="J68:K68">J44/J20</f>
        <v>7.220635728496738</v>
      </c>
      <c r="K68" s="185">
        <f t="shared" si="75"/>
        <v>8.29202396335017</v>
      </c>
      <c r="M68" s="34">
        <f t="shared" si="52"/>
        <v>0.14837865738402006</v>
      </c>
    </row>
    <row r="69" spans="1:13" ht="20.1" customHeight="1" thickBot="1">
      <c r="A69" s="5" t="s">
        <v>46</v>
      </c>
      <c r="B69" s="6"/>
      <c r="C69" s="124">
        <f t="shared" si="49"/>
        <v>1.1651844962701983</v>
      </c>
      <c r="D69" s="125">
        <f t="shared" si="49"/>
        <v>1.1939999104830223</v>
      </c>
      <c r="E69" s="125">
        <f t="shared" si="49"/>
        <v>1.3421143788134609</v>
      </c>
      <c r="F69" s="125">
        <f aca="true" t="shared" si="76" ref="F69:H69">F45/F21</f>
        <v>1.3354558265681284</v>
      </c>
      <c r="G69" s="125">
        <f t="shared" si="76"/>
        <v>1.3363742466699555</v>
      </c>
      <c r="H69" s="125">
        <f t="shared" si="76"/>
        <v>1.3377759953840802</v>
      </c>
      <c r="I69" s="126">
        <f t="shared" si="49"/>
        <v>1.4199033863125015</v>
      </c>
      <c r="J69" s="124">
        <f aca="true" t="shared" si="77" ref="J69:K69">J45/J21</f>
        <v>1.417203183571272</v>
      </c>
      <c r="K69" s="186">
        <f t="shared" si="77"/>
        <v>1.4804343242767863</v>
      </c>
      <c r="M69" s="23">
        <f t="shared" si="52"/>
        <v>0.044616849184726984</v>
      </c>
    </row>
    <row r="70" spans="1:13" ht="20.1" customHeight="1">
      <c r="A70" s="24"/>
      <c r="B70" t="s">
        <v>4</v>
      </c>
      <c r="C70" s="117">
        <f t="shared" si="49"/>
        <v>1.2695315889009986</v>
      </c>
      <c r="D70" s="118">
        <f t="shared" si="49"/>
        <v>1.1836627509489048</v>
      </c>
      <c r="E70" s="118">
        <f t="shared" si="49"/>
        <v>1.1466372363788226</v>
      </c>
      <c r="F70" s="118">
        <f aca="true" t="shared" si="78" ref="F70:H70">F46/F22</f>
        <v>1.0902498149712032</v>
      </c>
      <c r="G70" s="118">
        <f t="shared" si="78"/>
        <v>1.0097717505791066</v>
      </c>
      <c r="H70" s="118">
        <f t="shared" si="78"/>
        <v>1.0250552227225511</v>
      </c>
      <c r="I70" s="119">
        <f t="shared" si="49"/>
        <v>1.1607101775773065</v>
      </c>
      <c r="J70" s="117">
        <f aca="true" t="shared" si="79" ref="J70:K70">J46/J22</f>
        <v>1.1662331277885711</v>
      </c>
      <c r="K70" s="185">
        <f t="shared" si="79"/>
        <v>1.2837303254401407</v>
      </c>
      <c r="M70" s="242">
        <f t="shared" si="52"/>
        <v>0.10074932262846063</v>
      </c>
    </row>
    <row r="71" spans="1:13" ht="20.1" customHeight="1" thickBot="1">
      <c r="A71" s="24"/>
      <c r="B71" t="s">
        <v>3</v>
      </c>
      <c r="C71" s="121">
        <f t="shared" si="49"/>
        <v>1.1622782613695222</v>
      </c>
      <c r="D71" s="118">
        <f t="shared" si="49"/>
        <v>1.1943064846384575</v>
      </c>
      <c r="E71" s="118">
        <f t="shared" si="49"/>
        <v>1.3515997391487742</v>
      </c>
      <c r="F71" s="118">
        <f aca="true" t="shared" si="80" ref="F71:H71">F47/F23</f>
        <v>1.35732996862737</v>
      </c>
      <c r="G71" s="118">
        <f t="shared" si="80"/>
        <v>1.3630542418162033</v>
      </c>
      <c r="H71" s="118">
        <f t="shared" si="80"/>
        <v>1.3664638131116364</v>
      </c>
      <c r="I71" s="123">
        <f t="shared" si="49"/>
        <v>1.4456378135258403</v>
      </c>
      <c r="J71" s="117">
        <f aca="true" t="shared" si="81" ref="J71:K71">J47/J23</f>
        <v>1.440896517226486</v>
      </c>
      <c r="K71" s="185">
        <f t="shared" si="81"/>
        <v>1.5028825204127327</v>
      </c>
      <c r="M71" s="34">
        <f t="shared" si="52"/>
        <v>0.04301905268364493</v>
      </c>
    </row>
    <row r="72" spans="1:13" ht="20.1" customHeight="1" thickBot="1">
      <c r="A72" s="74" t="s">
        <v>5</v>
      </c>
      <c r="B72" s="100"/>
      <c r="C72" s="127">
        <f aca="true" t="shared" si="82" ref="C72:I72">C48/C24</f>
        <v>2.105492903459395</v>
      </c>
      <c r="D72" s="128">
        <f t="shared" si="82"/>
        <v>2.1993873370347377</v>
      </c>
      <c r="E72" s="128">
        <f t="shared" si="82"/>
        <v>2.403279408625303</v>
      </c>
      <c r="F72" s="128">
        <f aca="true" t="shared" si="83" ref="F72:H72">F48/F24</f>
        <v>2.4510560716120424</v>
      </c>
      <c r="G72" s="128">
        <f t="shared" si="83"/>
        <v>2.4529767417065393</v>
      </c>
      <c r="H72" s="128">
        <f t="shared" si="83"/>
        <v>2.5734907582817903</v>
      </c>
      <c r="I72" s="176">
        <f t="shared" si="82"/>
        <v>2.73793445646533</v>
      </c>
      <c r="J72" s="187">
        <f aca="true" t="shared" si="84" ref="J72:K72">J48/J24</f>
        <v>2.653511484015839</v>
      </c>
      <c r="K72" s="188">
        <f t="shared" si="84"/>
        <v>2.7738073027681898</v>
      </c>
      <c r="M72" s="129">
        <f t="shared" si="52"/>
        <v>0.04533457626883698</v>
      </c>
    </row>
    <row r="74" ht="15.75">
      <c r="A74" s="99" t="s">
        <v>39</v>
      </c>
    </row>
  </sheetData>
  <mergeCells count="46">
    <mergeCell ref="F5:F6"/>
    <mergeCell ref="P29:P30"/>
    <mergeCell ref="F29:F30"/>
    <mergeCell ref="F53:F54"/>
    <mergeCell ref="I29:I30"/>
    <mergeCell ref="I53:I54"/>
    <mergeCell ref="N5:N6"/>
    <mergeCell ref="O5:O6"/>
    <mergeCell ref="J5:K5"/>
    <mergeCell ref="J53:K53"/>
    <mergeCell ref="M53:M54"/>
    <mergeCell ref="G5:G6"/>
    <mergeCell ref="G29:G30"/>
    <mergeCell ref="G53:G54"/>
    <mergeCell ref="R5:R6"/>
    <mergeCell ref="R29:R30"/>
    <mergeCell ref="P5:P6"/>
    <mergeCell ref="T5:U5"/>
    <mergeCell ref="J29:K29"/>
    <mergeCell ref="T29:U29"/>
    <mergeCell ref="S29:S30"/>
    <mergeCell ref="S5:S6"/>
    <mergeCell ref="Q5:Q6"/>
    <mergeCell ref="Q29:Q30"/>
    <mergeCell ref="W5:X5"/>
    <mergeCell ref="A29:B30"/>
    <mergeCell ref="C29:C30"/>
    <mergeCell ref="D29:D30"/>
    <mergeCell ref="E29:E30"/>
    <mergeCell ref="M29:M30"/>
    <mergeCell ref="A5:B6"/>
    <mergeCell ref="C5:C6"/>
    <mergeCell ref="D5:D6"/>
    <mergeCell ref="E5:E6"/>
    <mergeCell ref="M5:M6"/>
    <mergeCell ref="N29:N30"/>
    <mergeCell ref="O29:O30"/>
    <mergeCell ref="W29:X29"/>
    <mergeCell ref="I5:I6"/>
    <mergeCell ref="H5:H6"/>
    <mergeCell ref="A53:B54"/>
    <mergeCell ref="C53:C54"/>
    <mergeCell ref="D53:D54"/>
    <mergeCell ref="E53:E54"/>
    <mergeCell ref="H29:H30"/>
    <mergeCell ref="H53:H54"/>
  </mergeCells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landscape" paperSize="9" scale="61" r:id="rId1"/>
  <ignoredErrors>
    <ignoredError sqref="I55:I58 T31:U48 T7:U24 W31:X34 W7:X24 J55:K58 M55:M58 W36:X48 X35 I60:I71 J60:K72 M60:M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M55:M72</xm:sqref>
        </x14:conditionalFormatting>
        <x14:conditionalFormatting xmlns:xm="http://schemas.microsoft.com/office/excel/2006/main">
          <x14:cfRule type="iconSet" priority="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W7:X24</xm:sqref>
        </x14:conditionalFormatting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W31:X48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74"/>
  <sheetViews>
    <sheetView showGridLines="0" workbookViewId="0" topLeftCell="C56">
      <selection activeCell="J40" sqref="J40"/>
    </sheetView>
  </sheetViews>
  <sheetFormatPr defaultColWidth="9.140625" defaultRowHeight="15"/>
  <cols>
    <col min="1" max="1" width="2.7109375" style="0" customWidth="1"/>
    <col min="2" max="2" width="22.140625" style="0" bestFit="1" customWidth="1"/>
    <col min="3" max="4" width="11.140625" style="0" customWidth="1"/>
    <col min="5" max="5" width="11.140625" style="0" bestFit="1" customWidth="1"/>
    <col min="6" max="11" width="11.140625" style="0" customWidth="1"/>
    <col min="12" max="12" width="2.57421875" style="0" customWidth="1"/>
    <col min="13" max="21" width="10.140625" style="0" customWidth="1"/>
    <col min="22" max="22" width="2.57421875" style="0" customWidth="1"/>
    <col min="23" max="23" width="11.140625" style="0" customWidth="1"/>
    <col min="27" max="28" width="9.28125" style="0" customWidth="1"/>
    <col min="29" max="29" width="1.8515625" style="0" customWidth="1"/>
    <col min="33" max="33" width="11.57421875" style="0" customWidth="1"/>
  </cols>
  <sheetData>
    <row r="1" ht="15">
      <c r="A1" s="1" t="s">
        <v>59</v>
      </c>
    </row>
    <row r="2" ht="15">
      <c r="A2" s="1"/>
    </row>
    <row r="3" spans="1:23" ht="15">
      <c r="A3" s="1" t="s">
        <v>22</v>
      </c>
      <c r="M3" s="1" t="s">
        <v>24</v>
      </c>
      <c r="W3" s="1" t="str">
        <f>6!W3</f>
        <v>VARIAÇÃO (JAN-SET)</v>
      </c>
    </row>
    <row r="4" ht="15.75" thickBot="1"/>
    <row r="5" spans="1:24" ht="24" customHeight="1">
      <c r="A5" s="470" t="s">
        <v>47</v>
      </c>
      <c r="B5" s="485"/>
      <c r="C5" s="472">
        <v>2016</v>
      </c>
      <c r="D5" s="461">
        <v>2017</v>
      </c>
      <c r="E5" s="461">
        <v>2018</v>
      </c>
      <c r="F5" s="461">
        <v>2019</v>
      </c>
      <c r="G5" s="461">
        <v>2020</v>
      </c>
      <c r="H5" s="461">
        <v>2021</v>
      </c>
      <c r="I5" s="481">
        <v>2022</v>
      </c>
      <c r="J5" s="467" t="s">
        <v>95</v>
      </c>
      <c r="K5" s="468"/>
      <c r="M5" s="474">
        <v>2016</v>
      </c>
      <c r="N5" s="461">
        <v>2017</v>
      </c>
      <c r="O5" s="461">
        <v>2018</v>
      </c>
      <c r="P5" s="461">
        <v>2019</v>
      </c>
      <c r="Q5" s="461">
        <v>2020</v>
      </c>
      <c r="R5" s="461">
        <v>2021</v>
      </c>
      <c r="S5" s="481">
        <v>2022</v>
      </c>
      <c r="T5" s="467" t="str">
        <f>J5</f>
        <v>janeiro - setembro</v>
      </c>
      <c r="U5" s="468"/>
      <c r="W5" s="465" t="s">
        <v>88</v>
      </c>
      <c r="X5" s="466"/>
    </row>
    <row r="6" spans="1:24" ht="20.25" customHeight="1" thickBot="1">
      <c r="A6" s="486"/>
      <c r="B6" s="487"/>
      <c r="C6" s="488"/>
      <c r="D6" s="469"/>
      <c r="E6" s="469"/>
      <c r="F6" s="469"/>
      <c r="G6" s="469"/>
      <c r="H6" s="462"/>
      <c r="I6" s="482"/>
      <c r="J6" s="167">
        <v>2022</v>
      </c>
      <c r="K6" s="169">
        <v>2023</v>
      </c>
      <c r="M6" s="480"/>
      <c r="N6" s="469"/>
      <c r="O6" s="469"/>
      <c r="P6" s="469"/>
      <c r="Q6" s="469"/>
      <c r="R6" s="469"/>
      <c r="S6" s="483"/>
      <c r="T6" s="167">
        <v>2022</v>
      </c>
      <c r="U6" s="169">
        <v>2023</v>
      </c>
      <c r="W6" s="91" t="s">
        <v>0</v>
      </c>
      <c r="X6" s="75" t="s">
        <v>38</v>
      </c>
    </row>
    <row r="7" spans="1:24" ht="20.1" customHeight="1" thickBot="1">
      <c r="A7" s="3" t="s">
        <v>2</v>
      </c>
      <c r="B7" s="4"/>
      <c r="C7" s="8">
        <f aca="true" t="shared" si="0" ref="C7:I7">SUM(C8:C20)</f>
        <v>25537692</v>
      </c>
      <c r="D7" s="9">
        <f t="shared" si="0"/>
        <v>27705328</v>
      </c>
      <c r="E7" s="9">
        <f t="shared" si="0"/>
        <v>29031670</v>
      </c>
      <c r="F7" s="9">
        <f t="shared" si="0"/>
        <v>33762788</v>
      </c>
      <c r="G7" s="9">
        <f t="shared" si="0"/>
        <v>17865065</v>
      </c>
      <c r="H7" s="9">
        <f t="shared" si="0"/>
        <v>17612451</v>
      </c>
      <c r="I7" s="110">
        <f t="shared" si="0"/>
        <v>29816255</v>
      </c>
      <c r="J7" s="181">
        <f aca="true" t="shared" si="1" ref="J7:K7">SUM(J8:J20)</f>
        <v>22207390</v>
      </c>
      <c r="K7" s="180">
        <f t="shared" si="1"/>
        <v>23390980</v>
      </c>
      <c r="M7" s="64">
        <f>C7/C24</f>
        <v>0.34702816082287186</v>
      </c>
      <c r="N7" s="16">
        <f>D7/D24</f>
        <v>0.3454144508549377</v>
      </c>
      <c r="O7" s="16">
        <f>E7/E24</f>
        <v>0.35678891536952334</v>
      </c>
      <c r="P7" s="16">
        <f>F7/F24</f>
        <v>0.37852559034829586</v>
      </c>
      <c r="Q7" s="16">
        <f>G7/G24</f>
        <v>0.36209830593739745</v>
      </c>
      <c r="R7" s="16">
        <f aca="true" t="shared" si="2" ref="R7">H7/H24</f>
        <v>0.3843474934363413</v>
      </c>
      <c r="S7" s="17">
        <f>I7/I24</f>
        <v>0.3542972504743688</v>
      </c>
      <c r="T7" s="7">
        <f>J7/J24</f>
        <v>0.3545309657013159</v>
      </c>
      <c r="U7" s="17">
        <f>K7/K24</f>
        <v>0.34967574651373384</v>
      </c>
      <c r="W7" s="102">
        <f>(K7-J7)/J7</f>
        <v>0.05329712316485638</v>
      </c>
      <c r="X7" s="101">
        <f>(U7-T7)*100</f>
        <v>-0.48552191875820827</v>
      </c>
    </row>
    <row r="8" spans="1:24" ht="20.1" customHeight="1">
      <c r="A8" s="24"/>
      <c r="B8" t="s">
        <v>10</v>
      </c>
      <c r="C8" s="10">
        <v>4702002</v>
      </c>
      <c r="D8" s="35">
        <v>5732995</v>
      </c>
      <c r="E8" s="35">
        <v>5593310</v>
      </c>
      <c r="F8" s="35">
        <v>6042469</v>
      </c>
      <c r="G8" s="35">
        <v>3393434</v>
      </c>
      <c r="H8" s="35">
        <v>3466822</v>
      </c>
      <c r="I8" s="12">
        <v>5601356</v>
      </c>
      <c r="J8" s="10">
        <v>4187401</v>
      </c>
      <c r="K8" s="162">
        <v>4450259</v>
      </c>
      <c r="M8" s="96">
        <f>C8/$C$7</f>
        <v>0.1841200841485597</v>
      </c>
      <c r="N8" s="18">
        <f>D8/$D$7</f>
        <v>0.2069275267197703</v>
      </c>
      <c r="O8" s="18">
        <f aca="true" t="shared" si="3" ref="O8:O20">E8/$E$7</f>
        <v>0.19266235803865228</v>
      </c>
      <c r="P8" s="37">
        <f>F8/$F$7</f>
        <v>0.17896830676423997</v>
      </c>
      <c r="Q8" s="37">
        <f>G8/$G$7</f>
        <v>0.18994803545355138</v>
      </c>
      <c r="R8" s="37">
        <f>H8/$H$7</f>
        <v>0.1968392701277068</v>
      </c>
      <c r="S8" s="19">
        <f>I8/$I$7</f>
        <v>0.18786249312665187</v>
      </c>
      <c r="T8" s="37">
        <f>J8/$J$7</f>
        <v>0.1885588986368952</v>
      </c>
      <c r="U8" s="19">
        <f>K8/$K$7</f>
        <v>0.1902553462916047</v>
      </c>
      <c r="W8" s="103">
        <f aca="true" t="shared" si="4" ref="W8:W24">(K8-J8)/J8</f>
        <v>0.06277354378049774</v>
      </c>
      <c r="X8" s="104">
        <f aca="true" t="shared" si="5" ref="X8:X24">(U8-T8)*100</f>
        <v>0.16964476547094987</v>
      </c>
    </row>
    <row r="9" spans="1:24" ht="20.1" customHeight="1">
      <c r="A9" s="24"/>
      <c r="B9" t="s">
        <v>18</v>
      </c>
      <c r="C9" s="10">
        <v>364939</v>
      </c>
      <c r="D9" s="35">
        <v>476985</v>
      </c>
      <c r="E9" s="35">
        <v>302334</v>
      </c>
      <c r="F9" s="35">
        <v>272418</v>
      </c>
      <c r="G9" s="35">
        <v>154593</v>
      </c>
      <c r="H9" s="35">
        <v>156955</v>
      </c>
      <c r="I9" s="12">
        <v>269737</v>
      </c>
      <c r="J9" s="10">
        <v>198501</v>
      </c>
      <c r="K9" s="162">
        <v>205147</v>
      </c>
      <c r="M9" s="96">
        <f aca="true" t="shared" si="6" ref="M9:M20">C9/$C$7</f>
        <v>0.014290210720686897</v>
      </c>
      <c r="N9" s="18">
        <f aca="true" t="shared" si="7" ref="N9:N20">D9/$D$7</f>
        <v>0.017216363581763046</v>
      </c>
      <c r="O9" s="18">
        <f t="shared" si="3"/>
        <v>0.010413937606758412</v>
      </c>
      <c r="P9" s="37">
        <f aca="true" t="shared" si="8" ref="P9:P20">F9/$F$7</f>
        <v>0.00806858722686053</v>
      </c>
      <c r="Q9" s="37">
        <f aca="true" t="shared" si="9" ref="Q9:Q20">G9/$G$7</f>
        <v>0.008653369019368248</v>
      </c>
      <c r="R9" s="37">
        <f aca="true" t="shared" si="10" ref="R9:R20">H9/$H$7</f>
        <v>0.008911593281366688</v>
      </c>
      <c r="S9" s="19">
        <f aca="true" t="shared" si="11" ref="S9:S20">I9/$I$7</f>
        <v>0.009046642510939083</v>
      </c>
      <c r="T9" s="37">
        <f aca="true" t="shared" si="12" ref="T9:T20">J9/$J$7</f>
        <v>0.008938511009173072</v>
      </c>
      <c r="U9" s="19">
        <f aca="true" t="shared" si="13" ref="U9:U20">K9/$K$7</f>
        <v>0.008770346518187781</v>
      </c>
      <c r="W9" s="103">
        <f t="shared" si="4"/>
        <v>0.03348093964262145</v>
      </c>
      <c r="X9" s="104">
        <f t="shared" si="5"/>
        <v>-0.016816449098529078</v>
      </c>
    </row>
    <row r="10" spans="1:24" ht="20.1" customHeight="1">
      <c r="A10" s="24"/>
      <c r="B10" t="s">
        <v>15</v>
      </c>
      <c r="C10" s="10">
        <v>3467330</v>
      </c>
      <c r="D10" s="35">
        <v>4379112</v>
      </c>
      <c r="E10" s="35">
        <v>4100973</v>
      </c>
      <c r="F10" s="35">
        <v>4526694</v>
      </c>
      <c r="G10" s="35">
        <v>2630040</v>
      </c>
      <c r="H10" s="35">
        <v>2888926</v>
      </c>
      <c r="I10" s="12">
        <v>4959465</v>
      </c>
      <c r="J10" s="10">
        <v>3692879</v>
      </c>
      <c r="K10" s="162">
        <v>3898657</v>
      </c>
      <c r="M10" s="96">
        <f t="shared" si="6"/>
        <v>0.13577303696825851</v>
      </c>
      <c r="N10" s="18">
        <f t="shared" si="7"/>
        <v>0.1580602835671175</v>
      </c>
      <c r="O10" s="18">
        <f t="shared" si="3"/>
        <v>0.1412585979380449</v>
      </c>
      <c r="P10" s="37">
        <f t="shared" si="8"/>
        <v>0.1340734657339317</v>
      </c>
      <c r="Q10" s="37">
        <f t="shared" si="9"/>
        <v>0.14721692868175962</v>
      </c>
      <c r="R10" s="37">
        <f t="shared" si="10"/>
        <v>0.16402748260307437</v>
      </c>
      <c r="S10" s="19">
        <f t="shared" si="11"/>
        <v>0.1663342696794081</v>
      </c>
      <c r="T10" s="37">
        <f t="shared" si="12"/>
        <v>0.16629054562467718</v>
      </c>
      <c r="U10" s="19">
        <f t="shared" si="13"/>
        <v>0.16667352116072093</v>
      </c>
      <c r="W10" s="103">
        <f t="shared" si="4"/>
        <v>0.05572291970573637</v>
      </c>
      <c r="X10" s="104">
        <f t="shared" si="5"/>
        <v>0.03829755360437448</v>
      </c>
    </row>
    <row r="11" spans="1:24" ht="20.1" customHeight="1">
      <c r="A11" s="24"/>
      <c r="B11" t="s">
        <v>8</v>
      </c>
      <c r="C11" s="10">
        <v>39672</v>
      </c>
      <c r="D11" s="35">
        <v>46278</v>
      </c>
      <c r="E11" s="35">
        <v>123104</v>
      </c>
      <c r="F11" s="35">
        <v>114133</v>
      </c>
      <c r="G11" s="35">
        <v>23134</v>
      </c>
      <c r="H11" s="35"/>
      <c r="I11" s="12"/>
      <c r="J11" s="10"/>
      <c r="K11" s="162"/>
      <c r="M11" s="96">
        <f t="shared" si="6"/>
        <v>0.0015534684966832554</v>
      </c>
      <c r="N11" s="18">
        <f t="shared" si="7"/>
        <v>0.0016703646316694031</v>
      </c>
      <c r="O11" s="18">
        <f t="shared" si="3"/>
        <v>0.0042403347792255835</v>
      </c>
      <c r="P11" s="37">
        <f t="shared" si="8"/>
        <v>0.0033804376581696985</v>
      </c>
      <c r="Q11" s="37">
        <f t="shared" si="9"/>
        <v>0.00129492951746887</v>
      </c>
      <c r="R11" s="37">
        <f t="shared" si="10"/>
        <v>0</v>
      </c>
      <c r="S11" s="19">
        <f t="shared" si="11"/>
        <v>0</v>
      </c>
      <c r="T11" s="37">
        <f t="shared" si="12"/>
        <v>0</v>
      </c>
      <c r="U11" s="19">
        <f t="shared" si="13"/>
        <v>0</v>
      </c>
      <c r="W11" s="103"/>
      <c r="X11" s="104">
        <f t="shared" si="5"/>
        <v>0</v>
      </c>
    </row>
    <row r="12" spans="1:24" ht="20.1" customHeight="1">
      <c r="A12" s="24"/>
      <c r="B12" t="s">
        <v>16</v>
      </c>
      <c r="C12" s="10">
        <v>21660</v>
      </c>
      <c r="D12" s="35">
        <v>12633</v>
      </c>
      <c r="E12" s="35">
        <v>10045</v>
      </c>
      <c r="F12" s="35">
        <v>19629</v>
      </c>
      <c r="G12" s="35">
        <v>44990</v>
      </c>
      <c r="H12" s="35">
        <v>21465</v>
      </c>
      <c r="I12" s="12">
        <v>28863</v>
      </c>
      <c r="J12" s="10">
        <v>20654</v>
      </c>
      <c r="K12" s="162">
        <v>19693</v>
      </c>
      <c r="M12" s="96">
        <f t="shared" si="6"/>
        <v>0.0008481580872695935</v>
      </c>
      <c r="N12" s="18">
        <f t="shared" si="7"/>
        <v>0.0004559772762841862</v>
      </c>
      <c r="O12" s="18">
        <f t="shared" si="3"/>
        <v>0.00034600145289609587</v>
      </c>
      <c r="P12" s="37">
        <f t="shared" si="8"/>
        <v>0.0005813797130734583</v>
      </c>
      <c r="Q12" s="37">
        <f t="shared" si="9"/>
        <v>0.002518322771285747</v>
      </c>
      <c r="R12" s="37">
        <f t="shared" si="10"/>
        <v>0.0012187400833648878</v>
      </c>
      <c r="S12" s="19">
        <f t="shared" si="11"/>
        <v>0.0009680290163872022</v>
      </c>
      <c r="T12" s="37">
        <f t="shared" si="12"/>
        <v>0.0009300507623813514</v>
      </c>
      <c r="U12" s="19">
        <f t="shared" si="13"/>
        <v>0.0008419057260533762</v>
      </c>
      <c r="W12" s="103">
        <f t="shared" si="4"/>
        <v>-0.04652851747845454</v>
      </c>
      <c r="X12" s="104">
        <f t="shared" si="5"/>
        <v>-0.008814503632797522</v>
      </c>
    </row>
    <row r="13" spans="1:24" ht="20.1" customHeight="1">
      <c r="A13" s="24"/>
      <c r="B13" t="s">
        <v>13</v>
      </c>
      <c r="C13" s="10">
        <v>20984</v>
      </c>
      <c r="D13" s="35">
        <v>45120</v>
      </c>
      <c r="E13" s="35">
        <v>98963</v>
      </c>
      <c r="F13" s="35">
        <v>77778</v>
      </c>
      <c r="G13" s="35">
        <v>28035</v>
      </c>
      <c r="H13" s="35">
        <v>27309</v>
      </c>
      <c r="I13" s="12">
        <v>49886</v>
      </c>
      <c r="J13" s="10">
        <v>38082</v>
      </c>
      <c r="K13" s="162">
        <v>39815</v>
      </c>
      <c r="M13" s="96">
        <f t="shared" si="6"/>
        <v>0.0008216874101230448</v>
      </c>
      <c r="N13" s="18">
        <f t="shared" si="7"/>
        <v>0.0016285676170301972</v>
      </c>
      <c r="O13" s="18">
        <f t="shared" si="3"/>
        <v>0.003408794602584006</v>
      </c>
      <c r="P13" s="37">
        <f t="shared" si="8"/>
        <v>0.002303660467849989</v>
      </c>
      <c r="Q13" s="37">
        <f t="shared" si="9"/>
        <v>0.0015692638118025319</v>
      </c>
      <c r="R13" s="37">
        <f t="shared" si="10"/>
        <v>0.001550550800680723</v>
      </c>
      <c r="S13" s="19">
        <f t="shared" si="11"/>
        <v>0.0016731142123650338</v>
      </c>
      <c r="T13" s="37">
        <f t="shared" si="12"/>
        <v>0.0017148345663312978</v>
      </c>
      <c r="U13" s="19">
        <f t="shared" si="13"/>
        <v>0.0017021518551168014</v>
      </c>
      <c r="W13" s="103">
        <f t="shared" si="4"/>
        <v>0.04550706370463736</v>
      </c>
      <c r="X13" s="104">
        <f t="shared" si="5"/>
        <v>-0.0012682711214496338</v>
      </c>
    </row>
    <row r="14" spans="1:24" ht="20.1" customHeight="1">
      <c r="A14" s="24"/>
      <c r="B14" t="s">
        <v>17</v>
      </c>
      <c r="C14" s="10">
        <v>2635220</v>
      </c>
      <c r="D14" s="35">
        <v>1598559</v>
      </c>
      <c r="E14" s="35">
        <v>1978945</v>
      </c>
      <c r="F14" s="35">
        <v>2189491</v>
      </c>
      <c r="G14" s="35">
        <v>1189901</v>
      </c>
      <c r="H14" s="35">
        <v>1053028</v>
      </c>
      <c r="I14" s="12">
        <v>1822037</v>
      </c>
      <c r="J14" s="10">
        <v>1383784</v>
      </c>
      <c r="K14" s="162">
        <v>1353209</v>
      </c>
      <c r="M14" s="96">
        <f t="shared" si="6"/>
        <v>0.10318943465995283</v>
      </c>
      <c r="N14" s="18">
        <f t="shared" si="7"/>
        <v>0.05769861306099679</v>
      </c>
      <c r="O14" s="18">
        <f t="shared" si="3"/>
        <v>0.06816504183190289</v>
      </c>
      <c r="P14" s="37">
        <f t="shared" si="8"/>
        <v>0.06484923579178355</v>
      </c>
      <c r="Q14" s="37">
        <f t="shared" si="9"/>
        <v>0.06660490739888156</v>
      </c>
      <c r="R14" s="37">
        <f t="shared" si="10"/>
        <v>0.0597888391570259</v>
      </c>
      <c r="S14" s="19">
        <f t="shared" si="11"/>
        <v>0.06110884817694241</v>
      </c>
      <c r="T14" s="37">
        <f t="shared" si="12"/>
        <v>0.06231187005766999</v>
      </c>
      <c r="U14" s="19">
        <f t="shared" si="13"/>
        <v>0.05785174456136511</v>
      </c>
      <c r="W14" s="103">
        <f t="shared" si="4"/>
        <v>-0.02209521139137322</v>
      </c>
      <c r="X14" s="104">
        <f t="shared" si="5"/>
        <v>-0.44601254963048814</v>
      </c>
    </row>
    <row r="15" spans="1:24" ht="20.1" customHeight="1">
      <c r="A15" s="24"/>
      <c r="B15" t="s">
        <v>86</v>
      </c>
      <c r="C15" s="10">
        <v>116567</v>
      </c>
      <c r="D15" s="35">
        <v>165876</v>
      </c>
      <c r="E15" s="35">
        <v>524149</v>
      </c>
      <c r="F15" s="35">
        <v>593143</v>
      </c>
      <c r="G15" s="35">
        <v>450570</v>
      </c>
      <c r="H15" s="35">
        <v>395064</v>
      </c>
      <c r="I15" s="12">
        <v>569689</v>
      </c>
      <c r="J15" s="10">
        <v>417585</v>
      </c>
      <c r="K15" s="162">
        <v>459900</v>
      </c>
      <c r="M15" s="96">
        <f t="shared" si="6"/>
        <v>0.004564508022103172</v>
      </c>
      <c r="N15" s="18">
        <f t="shared" si="7"/>
        <v>0.005987151641012877</v>
      </c>
      <c r="O15" s="18">
        <f t="shared" si="3"/>
        <v>0.01805438681274622</v>
      </c>
      <c r="P15" s="37">
        <f t="shared" si="8"/>
        <v>0.017567950845765463</v>
      </c>
      <c r="Q15" s="37">
        <f t="shared" si="9"/>
        <v>0.025220731074865946</v>
      </c>
      <c r="R15" s="37">
        <f t="shared" si="10"/>
        <v>0.022430949559490612</v>
      </c>
      <c r="S15" s="19">
        <f t="shared" si="11"/>
        <v>0.019106658431784943</v>
      </c>
      <c r="T15" s="37">
        <f t="shared" si="12"/>
        <v>0.018803875646800458</v>
      </c>
      <c r="U15" s="19">
        <f t="shared" si="13"/>
        <v>0.01966142504503873</v>
      </c>
      <c r="W15" s="103">
        <f t="shared" si="4"/>
        <v>0.1013326628111642</v>
      </c>
      <c r="X15" s="104">
        <f t="shared" si="5"/>
        <v>0.08575493982382713</v>
      </c>
    </row>
    <row r="16" spans="1:24" ht="20.1" customHeight="1">
      <c r="A16" s="24"/>
      <c r="B16" t="s">
        <v>9</v>
      </c>
      <c r="C16" s="10">
        <v>911333</v>
      </c>
      <c r="D16" s="35">
        <v>970213</v>
      </c>
      <c r="E16" s="35">
        <v>1020274</v>
      </c>
      <c r="F16" s="35">
        <v>871643</v>
      </c>
      <c r="G16" s="35">
        <v>283746</v>
      </c>
      <c r="H16" s="35">
        <v>664508</v>
      </c>
      <c r="I16" s="12">
        <v>1324158</v>
      </c>
      <c r="J16" s="10">
        <v>989173</v>
      </c>
      <c r="K16" s="162">
        <v>849956</v>
      </c>
      <c r="M16" s="96">
        <f t="shared" si="6"/>
        <v>0.035685801207094206</v>
      </c>
      <c r="N16" s="18">
        <f t="shared" si="7"/>
        <v>0.03501900428682887</v>
      </c>
      <c r="O16" s="18">
        <f t="shared" si="3"/>
        <v>0.03514348296188266</v>
      </c>
      <c r="P16" s="37">
        <f t="shared" si="8"/>
        <v>0.02581667722464152</v>
      </c>
      <c r="Q16" s="37">
        <f t="shared" si="9"/>
        <v>0.015882729785757846</v>
      </c>
      <c r="R16" s="37">
        <f t="shared" si="10"/>
        <v>0.03772944492507034</v>
      </c>
      <c r="S16" s="19">
        <f t="shared" si="11"/>
        <v>0.04441060756959585</v>
      </c>
      <c r="T16" s="37">
        <f t="shared" si="12"/>
        <v>0.04454251490157105</v>
      </c>
      <c r="U16" s="19">
        <f t="shared" si="13"/>
        <v>0.036336912775779384</v>
      </c>
      <c r="W16" s="103">
        <f t="shared" si="4"/>
        <v>-0.14074080064862263</v>
      </c>
      <c r="X16" s="104">
        <f t="shared" si="5"/>
        <v>-0.8205602125791668</v>
      </c>
    </row>
    <row r="17" spans="1:24" ht="20.25" customHeight="1">
      <c r="A17" s="24"/>
      <c r="B17" t="s">
        <v>12</v>
      </c>
      <c r="C17" s="10">
        <v>1445066</v>
      </c>
      <c r="D17" s="35">
        <v>1634472</v>
      </c>
      <c r="E17" s="35">
        <v>1559489</v>
      </c>
      <c r="F17" s="35">
        <v>3756785</v>
      </c>
      <c r="G17" s="35">
        <v>2133360</v>
      </c>
      <c r="H17" s="35">
        <v>1951781</v>
      </c>
      <c r="I17" s="12">
        <v>3328419</v>
      </c>
      <c r="J17" s="10">
        <v>2519723</v>
      </c>
      <c r="K17" s="162">
        <v>2371732</v>
      </c>
      <c r="M17" s="96">
        <f t="shared" si="6"/>
        <v>0.05658561470629374</v>
      </c>
      <c r="N17" s="18">
        <f t="shared" si="7"/>
        <v>0.05899486192691889</v>
      </c>
      <c r="O17" s="18">
        <f t="shared" si="3"/>
        <v>0.0537168202862598</v>
      </c>
      <c r="P17" s="37">
        <f t="shared" si="8"/>
        <v>0.11126998753775903</v>
      </c>
      <c r="Q17" s="37">
        <f t="shared" si="9"/>
        <v>0.11941518264836988</v>
      </c>
      <c r="R17" s="37">
        <f t="shared" si="10"/>
        <v>0.11081825011181011</v>
      </c>
      <c r="S17" s="19">
        <f t="shared" si="11"/>
        <v>0.11163102140091034</v>
      </c>
      <c r="T17" s="37">
        <f t="shared" si="12"/>
        <v>0.1134632660569297</v>
      </c>
      <c r="U17" s="19">
        <f t="shared" si="13"/>
        <v>0.10139515317442878</v>
      </c>
      <c r="W17" s="103">
        <f t="shared" si="4"/>
        <v>-0.05873304327499491</v>
      </c>
      <c r="X17" s="104">
        <f t="shared" si="5"/>
        <v>-1.2068112882500925</v>
      </c>
    </row>
    <row r="18" spans="1:24" ht="20.1" customHeight="1">
      <c r="A18" s="24"/>
      <c r="B18" t="s">
        <v>11</v>
      </c>
      <c r="C18" s="10">
        <v>1651293</v>
      </c>
      <c r="D18" s="35">
        <v>1613259</v>
      </c>
      <c r="E18" s="35">
        <v>1717556</v>
      </c>
      <c r="F18" s="35">
        <v>2470653</v>
      </c>
      <c r="G18" s="35">
        <v>1398091</v>
      </c>
      <c r="H18" s="35">
        <v>1289594</v>
      </c>
      <c r="I18" s="12">
        <v>2287509</v>
      </c>
      <c r="J18" s="10">
        <v>1729027</v>
      </c>
      <c r="K18" s="162">
        <v>1931628</v>
      </c>
      <c r="M18" s="96">
        <f t="shared" si="6"/>
        <v>0.0646610116528933</v>
      </c>
      <c r="N18" s="18">
        <f t="shared" si="7"/>
        <v>0.05822919692558774</v>
      </c>
      <c r="O18" s="18">
        <f t="shared" si="3"/>
        <v>0.059161460570473556</v>
      </c>
      <c r="P18" s="37">
        <f t="shared" si="8"/>
        <v>0.0731768063703744</v>
      </c>
      <c r="Q18" s="37">
        <f t="shared" si="9"/>
        <v>0.07825837745342656</v>
      </c>
      <c r="R18" s="37">
        <f t="shared" si="10"/>
        <v>0.07322058695862375</v>
      </c>
      <c r="S18" s="19">
        <f t="shared" si="11"/>
        <v>0.0767201984286759</v>
      </c>
      <c r="T18" s="37">
        <f t="shared" si="12"/>
        <v>0.07785818144320426</v>
      </c>
      <c r="U18" s="19">
        <f t="shared" si="13"/>
        <v>0.08258003726222672</v>
      </c>
      <c r="W18" s="103">
        <f t="shared" si="4"/>
        <v>0.11717630783093613</v>
      </c>
      <c r="X18" s="104">
        <f t="shared" si="5"/>
        <v>0.4721855819022458</v>
      </c>
    </row>
    <row r="19" spans="1:24" ht="20.1" customHeight="1">
      <c r="A19" s="24"/>
      <c r="B19" t="s">
        <v>6</v>
      </c>
      <c r="C19" s="10">
        <v>9967668</v>
      </c>
      <c r="D19" s="35">
        <v>10737419</v>
      </c>
      <c r="E19" s="35">
        <v>11617205</v>
      </c>
      <c r="F19" s="35">
        <v>12516191</v>
      </c>
      <c r="G19" s="35">
        <v>6007548</v>
      </c>
      <c r="H19" s="35">
        <v>5589725</v>
      </c>
      <c r="I19" s="12">
        <v>9392380</v>
      </c>
      <c r="J19" s="10">
        <v>6880812</v>
      </c>
      <c r="K19" s="162">
        <v>7663458</v>
      </c>
      <c r="M19" s="96">
        <f t="shared" si="6"/>
        <v>0.3903120141005695</v>
      </c>
      <c r="N19" s="18">
        <f t="shared" si="7"/>
        <v>0.38755790943893537</v>
      </c>
      <c r="O19" s="18">
        <f t="shared" si="3"/>
        <v>0.4001562776099343</v>
      </c>
      <c r="P19" s="37">
        <f t="shared" si="8"/>
        <v>0.3707096404479393</v>
      </c>
      <c r="Q19" s="37">
        <f t="shared" si="9"/>
        <v>0.33627350362285274</v>
      </c>
      <c r="R19" s="37">
        <f t="shared" si="10"/>
        <v>0.3173734876537059</v>
      </c>
      <c r="S19" s="19">
        <f t="shared" si="11"/>
        <v>0.31500870917558227</v>
      </c>
      <c r="T19" s="37">
        <f t="shared" si="12"/>
        <v>0.3098433449405806</v>
      </c>
      <c r="U19" s="19">
        <f t="shared" si="13"/>
        <v>0.32762449457012915</v>
      </c>
      <c r="W19" s="103">
        <f t="shared" si="4"/>
        <v>0.11374326169643932</v>
      </c>
      <c r="X19" s="104">
        <f t="shared" si="5"/>
        <v>1.7781149629548576</v>
      </c>
    </row>
    <row r="20" spans="1:24" ht="20.1" customHeight="1" thickBot="1">
      <c r="A20" s="24"/>
      <c r="B20" t="s">
        <v>7</v>
      </c>
      <c r="C20" s="32">
        <v>193958</v>
      </c>
      <c r="D20" s="44">
        <v>292407</v>
      </c>
      <c r="E20" s="44">
        <v>385323</v>
      </c>
      <c r="F20" s="35">
        <v>311761</v>
      </c>
      <c r="G20" s="35">
        <v>127623</v>
      </c>
      <c r="H20" s="35">
        <v>107274</v>
      </c>
      <c r="I20" s="12">
        <v>182756</v>
      </c>
      <c r="J20" s="10">
        <v>149769</v>
      </c>
      <c r="K20" s="162">
        <v>147526</v>
      </c>
      <c r="M20" s="96">
        <f t="shared" si="6"/>
        <v>0.007594969819512272</v>
      </c>
      <c r="N20" s="18">
        <f t="shared" si="7"/>
        <v>0.010554179326084859</v>
      </c>
      <c r="O20" s="18">
        <f t="shared" si="3"/>
        <v>0.013272505508639358</v>
      </c>
      <c r="P20" s="37">
        <f t="shared" si="8"/>
        <v>0.009233864217611413</v>
      </c>
      <c r="Q20" s="37">
        <f t="shared" si="9"/>
        <v>0.007143718760609043</v>
      </c>
      <c r="R20" s="37">
        <f t="shared" si="10"/>
        <v>0.006090804738079896</v>
      </c>
      <c r="S20" s="19">
        <f t="shared" si="11"/>
        <v>0.006129408270757008</v>
      </c>
      <c r="T20" s="37">
        <f t="shared" si="12"/>
        <v>0.0067441063537858345</v>
      </c>
      <c r="U20" s="19">
        <f t="shared" si="13"/>
        <v>0.006306961059348518</v>
      </c>
      <c r="W20" s="105">
        <f t="shared" si="4"/>
        <v>-0.014976396984689756</v>
      </c>
      <c r="X20" s="106">
        <f t="shared" si="5"/>
        <v>-0.043714529443731644</v>
      </c>
    </row>
    <row r="21" spans="1:24" ht="20.1" customHeight="1" thickBot="1">
      <c r="A21" s="5" t="s">
        <v>46</v>
      </c>
      <c r="B21" s="6"/>
      <c r="C21" s="13">
        <f aca="true" t="shared" si="14" ref="C21:H21">C22+C23</f>
        <v>48051990</v>
      </c>
      <c r="D21" s="36">
        <f t="shared" si="14"/>
        <v>52503615</v>
      </c>
      <c r="E21" s="36">
        <f t="shared" si="14"/>
        <v>52337646</v>
      </c>
      <c r="F21" s="36">
        <f t="shared" si="14"/>
        <v>55432735</v>
      </c>
      <c r="G21" s="36">
        <f t="shared" si="14"/>
        <v>31472545</v>
      </c>
      <c r="H21" s="36">
        <f t="shared" si="14"/>
        <v>28211839</v>
      </c>
      <c r="I21" s="15">
        <f aca="true" t="shared" si="15" ref="I21:K21">I22+I23</f>
        <v>54339789</v>
      </c>
      <c r="J21" s="13">
        <f t="shared" si="15"/>
        <v>40431398</v>
      </c>
      <c r="K21" s="161">
        <f t="shared" si="15"/>
        <v>43502364</v>
      </c>
      <c r="M21" s="20">
        <f>C21/C24</f>
        <v>0.6529718391771281</v>
      </c>
      <c r="N21" s="21">
        <f>D21/D24</f>
        <v>0.6545855491450623</v>
      </c>
      <c r="O21" s="21">
        <f>E21/E24</f>
        <v>0.6432110846304767</v>
      </c>
      <c r="P21" s="21">
        <f>F21/F24</f>
        <v>0.6214744096517042</v>
      </c>
      <c r="Q21" s="21">
        <f>G21/G24</f>
        <v>0.6379016940626026</v>
      </c>
      <c r="R21" s="21">
        <f aca="true" t="shared" si="16" ref="R21">H21/H24</f>
        <v>0.6156525065636587</v>
      </c>
      <c r="S21" s="22">
        <f>I21/I24</f>
        <v>0.6457027495256312</v>
      </c>
      <c r="T21" s="27">
        <f>J21/J24</f>
        <v>0.6454690342986841</v>
      </c>
      <c r="U21" s="22">
        <f>K21/K24</f>
        <v>0.6503242534862661</v>
      </c>
      <c r="W21" s="64">
        <f t="shared" si="4"/>
        <v>0.07595497934550767</v>
      </c>
      <c r="X21" s="101">
        <f t="shared" si="5"/>
        <v>0.4855219187582027</v>
      </c>
    </row>
    <row r="22" spans="1:24" ht="20.1" customHeight="1">
      <c r="A22" s="24"/>
      <c r="B22" t="s">
        <v>4</v>
      </c>
      <c r="C22" s="10">
        <v>360548</v>
      </c>
      <c r="D22" s="35">
        <v>232948</v>
      </c>
      <c r="E22" s="35">
        <v>124838</v>
      </c>
      <c r="F22" s="35">
        <v>118506</v>
      </c>
      <c r="G22" s="35">
        <v>127810</v>
      </c>
      <c r="H22" s="35">
        <v>234106</v>
      </c>
      <c r="I22" s="12">
        <v>405942</v>
      </c>
      <c r="J22" s="10">
        <v>298686</v>
      </c>
      <c r="K22" s="162">
        <v>342545</v>
      </c>
      <c r="M22" s="96">
        <f>C22/C24</f>
        <v>0.004899436853117533</v>
      </c>
      <c r="N22" s="37">
        <f>D22/D24</f>
        <v>0.002904264677817784</v>
      </c>
      <c r="O22" s="37">
        <f>E22/E24</f>
        <v>0.0015342146909530369</v>
      </c>
      <c r="P22" s="37">
        <f>F22/F21</f>
        <v>0.002137834259846641</v>
      </c>
      <c r="Q22" s="37">
        <f>G22/G21</f>
        <v>0.004060999833346811</v>
      </c>
      <c r="R22" s="37">
        <f>H22/H21</f>
        <v>0.00829814745504538</v>
      </c>
      <c r="S22" s="19">
        <f>I22/I24</f>
        <v>0.004823682063762408</v>
      </c>
      <c r="T22" s="37">
        <f>J22/J24</f>
        <v>0.0047683872810565875</v>
      </c>
      <c r="U22" s="19">
        <f>K22/K24</f>
        <v>0.005120763584490559</v>
      </c>
      <c r="W22" s="107">
        <f t="shared" si="4"/>
        <v>0.14683982510060734</v>
      </c>
      <c r="X22" s="108">
        <f t="shared" si="5"/>
        <v>0.03523763034339712</v>
      </c>
    </row>
    <row r="23" spans="1:24" ht="20.1" customHeight="1" thickBot="1">
      <c r="A23" s="24"/>
      <c r="B23" t="s">
        <v>3</v>
      </c>
      <c r="C23" s="32">
        <v>47691442</v>
      </c>
      <c r="D23" s="35">
        <v>52270667</v>
      </c>
      <c r="E23" s="35">
        <v>52212808</v>
      </c>
      <c r="F23" s="35">
        <v>55314229</v>
      </c>
      <c r="G23" s="35">
        <v>31344735</v>
      </c>
      <c r="H23" s="35">
        <v>27977733</v>
      </c>
      <c r="I23" s="43">
        <v>53933847</v>
      </c>
      <c r="J23" s="10">
        <v>40132712</v>
      </c>
      <c r="K23" s="162">
        <v>43159819</v>
      </c>
      <c r="M23" s="96">
        <f>C23/C24</f>
        <v>0.6480724023240105</v>
      </c>
      <c r="N23" s="37">
        <f>D23/D24</f>
        <v>0.6516812844672445</v>
      </c>
      <c r="O23" s="37">
        <f>E23/E24</f>
        <v>0.6416768699395237</v>
      </c>
      <c r="P23" s="37">
        <f>F23/F21</f>
        <v>0.9978621657401534</v>
      </c>
      <c r="Q23" s="37">
        <f>G23/G21</f>
        <v>0.9959390001666532</v>
      </c>
      <c r="R23" s="37">
        <f>H23/H21</f>
        <v>0.9917018525449546</v>
      </c>
      <c r="S23" s="94">
        <f>I23/I24</f>
        <v>0.6408790674618688</v>
      </c>
      <c r="T23" s="179">
        <f>J23/J24</f>
        <v>0.6407006470176275</v>
      </c>
      <c r="U23" s="94">
        <f>K23/K24</f>
        <v>0.6452034899017756</v>
      </c>
      <c r="W23" s="109">
        <f t="shared" si="4"/>
        <v>0.07542742189962144</v>
      </c>
      <c r="X23" s="106">
        <f t="shared" si="5"/>
        <v>0.45028428841480395</v>
      </c>
    </row>
    <row r="24" spans="1:24" ht="20.1" customHeight="1" thickBot="1">
      <c r="A24" s="74" t="s">
        <v>5</v>
      </c>
      <c r="B24" s="100"/>
      <c r="C24" s="83">
        <f aca="true" t="shared" si="17" ref="C24:H24">C7+C21</f>
        <v>73589682</v>
      </c>
      <c r="D24" s="84">
        <f t="shared" si="17"/>
        <v>80208943</v>
      </c>
      <c r="E24" s="84">
        <f t="shared" si="17"/>
        <v>81369316</v>
      </c>
      <c r="F24" s="84">
        <f t="shared" si="17"/>
        <v>89195523</v>
      </c>
      <c r="G24" s="84">
        <f t="shared" si="17"/>
        <v>49337610</v>
      </c>
      <c r="H24" s="84">
        <f t="shared" si="17"/>
        <v>45824290</v>
      </c>
      <c r="I24" s="168">
        <f aca="true" t="shared" si="18" ref="I24:K24">I7+I21</f>
        <v>84156044</v>
      </c>
      <c r="J24" s="171">
        <f t="shared" si="18"/>
        <v>62638788</v>
      </c>
      <c r="K24" s="170">
        <f t="shared" si="18"/>
        <v>66893344</v>
      </c>
      <c r="M24" s="89">
        <f aca="true" t="shared" si="19" ref="M24:R24">M7+M21</f>
        <v>1</v>
      </c>
      <c r="N24" s="85">
        <f t="shared" si="19"/>
        <v>1</v>
      </c>
      <c r="O24" s="85">
        <f t="shared" si="19"/>
        <v>1</v>
      </c>
      <c r="P24" s="85">
        <f t="shared" si="19"/>
        <v>1</v>
      </c>
      <c r="Q24" s="85">
        <f t="shared" si="19"/>
        <v>1</v>
      </c>
      <c r="R24" s="85">
        <f t="shared" si="19"/>
        <v>1</v>
      </c>
      <c r="S24" s="175">
        <f aca="true" t="shared" si="20" ref="S24:U24">S7+S21</f>
        <v>1</v>
      </c>
      <c r="T24" s="182">
        <f t="shared" si="20"/>
        <v>1</v>
      </c>
      <c r="U24" s="85">
        <f t="shared" si="20"/>
        <v>1</v>
      </c>
      <c r="W24" s="93">
        <f t="shared" si="4"/>
        <v>0.06792206771305984</v>
      </c>
      <c r="X24" s="86">
        <f t="shared" si="5"/>
        <v>0</v>
      </c>
    </row>
    <row r="27" spans="1:23" ht="15">
      <c r="A27" s="1" t="s">
        <v>23</v>
      </c>
      <c r="M27" s="1" t="s">
        <v>25</v>
      </c>
      <c r="W27" s="1" t="str">
        <f>W3</f>
        <v>VARIAÇÃO (JAN-SET)</v>
      </c>
    </row>
    <row r="28" ht="15" customHeight="1" thickBot="1"/>
    <row r="29" spans="1:24" ht="24" customHeight="1">
      <c r="A29" s="470" t="s">
        <v>37</v>
      </c>
      <c r="B29" s="485"/>
      <c r="C29" s="472">
        <v>2016</v>
      </c>
      <c r="D29" s="461">
        <v>2017</v>
      </c>
      <c r="E29" s="461">
        <v>2018</v>
      </c>
      <c r="F29" s="461">
        <v>2019</v>
      </c>
      <c r="G29" s="461">
        <v>2020</v>
      </c>
      <c r="H29" s="461">
        <v>2021</v>
      </c>
      <c r="I29" s="481">
        <v>2022</v>
      </c>
      <c r="J29" s="467" t="str">
        <f>J5</f>
        <v>janeiro - setembro</v>
      </c>
      <c r="K29" s="468"/>
      <c r="M29" s="474">
        <v>2016</v>
      </c>
      <c r="N29" s="461">
        <v>2017</v>
      </c>
      <c r="O29" s="461">
        <v>2018</v>
      </c>
      <c r="P29" s="461">
        <v>2019</v>
      </c>
      <c r="Q29" s="461">
        <v>2020</v>
      </c>
      <c r="R29" s="461">
        <v>2021</v>
      </c>
      <c r="S29" s="481">
        <v>2022</v>
      </c>
      <c r="T29" s="467" t="str">
        <f>J5</f>
        <v>janeiro - setembro</v>
      </c>
      <c r="U29" s="468"/>
      <c r="W29" s="465" t="s">
        <v>88</v>
      </c>
      <c r="X29" s="466"/>
    </row>
    <row r="30" spans="1:24" ht="20.25" customHeight="1" thickBot="1">
      <c r="A30" s="486"/>
      <c r="B30" s="487"/>
      <c r="C30" s="488"/>
      <c r="D30" s="469"/>
      <c r="E30" s="469"/>
      <c r="F30" s="469"/>
      <c r="G30" s="469"/>
      <c r="H30" s="462"/>
      <c r="I30" s="482"/>
      <c r="J30" s="167">
        <v>2022</v>
      </c>
      <c r="K30" s="169">
        <v>2023</v>
      </c>
      <c r="M30" s="480"/>
      <c r="N30" s="469"/>
      <c r="O30" s="469"/>
      <c r="P30" s="469"/>
      <c r="Q30" s="469"/>
      <c r="R30" s="469"/>
      <c r="S30" s="483"/>
      <c r="T30" s="167">
        <v>2022</v>
      </c>
      <c r="U30" s="169">
        <v>2023</v>
      </c>
      <c r="W30" s="91" t="s">
        <v>1</v>
      </c>
      <c r="X30" s="75" t="s">
        <v>38</v>
      </c>
    </row>
    <row r="31" spans="1:24" ht="20.1" customHeight="1" thickBot="1">
      <c r="A31" s="3" t="s">
        <v>2</v>
      </c>
      <c r="B31" s="4"/>
      <c r="C31" s="8">
        <f aca="true" t="shared" si="21" ref="C31:I31">SUM(C32:C44)</f>
        <v>251533440</v>
      </c>
      <c r="D31" s="9">
        <f t="shared" si="21"/>
        <v>288451381</v>
      </c>
      <c r="E31" s="9">
        <f t="shared" si="21"/>
        <v>313935902</v>
      </c>
      <c r="F31" s="9">
        <f t="shared" si="21"/>
        <v>351270523</v>
      </c>
      <c r="G31" s="9">
        <f t="shared" si="21"/>
        <v>187039707</v>
      </c>
      <c r="H31" s="9">
        <f t="shared" si="21"/>
        <v>187635137</v>
      </c>
      <c r="I31" s="110">
        <f t="shared" si="21"/>
        <v>339012306</v>
      </c>
      <c r="J31" s="181">
        <f aca="true" t="shared" si="22" ref="J31:K31">SUM(J32:J44)</f>
        <v>251990603</v>
      </c>
      <c r="K31" s="180">
        <f t="shared" si="22"/>
        <v>281982398</v>
      </c>
      <c r="M31" s="64">
        <f aca="true" t="shared" si="23" ref="M31:U31">C31/C48</f>
        <v>0.5455368850395237</v>
      </c>
      <c r="N31" s="16">
        <f t="shared" si="23"/>
        <v>0.5570359177936874</v>
      </c>
      <c r="O31" s="16">
        <f t="shared" si="23"/>
        <v>0.584988267938261</v>
      </c>
      <c r="P31" s="16">
        <f t="shared" si="23"/>
        <v>0.5968882341028499</v>
      </c>
      <c r="Q31" s="16">
        <f t="shared" si="23"/>
        <v>0.5818125413292776</v>
      </c>
      <c r="R31" s="16">
        <f t="shared" si="23"/>
        <v>0.6058935440121075</v>
      </c>
      <c r="S31" s="17">
        <f t="shared" si="23"/>
        <v>0.5760276495468968</v>
      </c>
      <c r="T31" s="7">
        <f t="shared" si="23"/>
        <v>0.575043421676114</v>
      </c>
      <c r="U31" s="17">
        <f t="shared" si="23"/>
        <v>0.585325695338719</v>
      </c>
      <c r="W31" s="102">
        <f>(K31-J31)/J31</f>
        <v>0.11901949772309565</v>
      </c>
      <c r="X31" s="101">
        <f>(U31-T31)*100</f>
        <v>1.0282273662605035</v>
      </c>
    </row>
    <row r="32" spans="1:24" ht="20.1" customHeight="1">
      <c r="A32" s="24"/>
      <c r="B32" t="s">
        <v>10</v>
      </c>
      <c r="C32" s="10">
        <v>39218341</v>
      </c>
      <c r="D32" s="35">
        <v>48114799</v>
      </c>
      <c r="E32" s="35">
        <v>49046966</v>
      </c>
      <c r="F32" s="35">
        <v>53546141</v>
      </c>
      <c r="G32" s="35">
        <v>29556331</v>
      </c>
      <c r="H32" s="35">
        <v>30198890</v>
      </c>
      <c r="I32" s="12">
        <v>53516688</v>
      </c>
      <c r="J32" s="10">
        <v>39899977</v>
      </c>
      <c r="K32" s="162">
        <v>46757535</v>
      </c>
      <c r="M32" s="96">
        <f>C32/$C$31</f>
        <v>0.1559170065021971</v>
      </c>
      <c r="N32" s="18">
        <f>D32/$D$31</f>
        <v>0.16680384345256438</v>
      </c>
      <c r="O32" s="18">
        <f>E32/$E$31</f>
        <v>0.1562324209736292</v>
      </c>
      <c r="P32" s="18">
        <f>F32/$F$31</f>
        <v>0.15243562295718163</v>
      </c>
      <c r="Q32" s="18">
        <f>G32/$G$31</f>
        <v>0.15802169215331374</v>
      </c>
      <c r="R32" s="18">
        <f>H32/$H$31</f>
        <v>0.16094474885053112</v>
      </c>
      <c r="S32" s="19">
        <f>I32/$I$31</f>
        <v>0.15786060580349554</v>
      </c>
      <c r="T32" s="37">
        <f>J32/$J$31</f>
        <v>0.15833914647999792</v>
      </c>
      <c r="U32" s="19">
        <f>K32/$K$31</f>
        <v>0.16581721175376343</v>
      </c>
      <c r="W32" s="103">
        <f aca="true" t="shared" si="24" ref="W32:W48">(K32-J32)/J32</f>
        <v>0.17186872062607955</v>
      </c>
      <c r="X32" s="104">
        <f aca="true" t="shared" si="25" ref="X32:X48">(U32-T32)*100</f>
        <v>0.7478065273765516</v>
      </c>
    </row>
    <row r="33" spans="1:24" ht="20.1" customHeight="1">
      <c r="A33" s="24"/>
      <c r="B33" t="s">
        <v>18</v>
      </c>
      <c r="C33" s="10">
        <v>1924359</v>
      </c>
      <c r="D33" s="35">
        <v>2915898</v>
      </c>
      <c r="E33" s="35">
        <v>1715135</v>
      </c>
      <c r="F33" s="35">
        <v>1891261</v>
      </c>
      <c r="G33" s="35">
        <v>999405</v>
      </c>
      <c r="H33" s="35">
        <v>873317</v>
      </c>
      <c r="I33" s="12">
        <v>1566207</v>
      </c>
      <c r="J33" s="10">
        <v>1150360</v>
      </c>
      <c r="K33" s="162">
        <v>1332316</v>
      </c>
      <c r="M33" s="96">
        <f aca="true" t="shared" si="26" ref="M33:M44">C33/$C$31</f>
        <v>0.007650509610173502</v>
      </c>
      <c r="N33" s="18">
        <f aca="true" t="shared" si="27" ref="N33:N44">D33/$D$31</f>
        <v>0.01010880235653994</v>
      </c>
      <c r="O33" s="18">
        <f aca="true" t="shared" si="28" ref="O33:O44">E33/$E$31</f>
        <v>0.005463328625599502</v>
      </c>
      <c r="P33" s="18">
        <f aca="true" t="shared" si="29" ref="P33:P44">F33/$F$31</f>
        <v>0.005384058371444962</v>
      </c>
      <c r="Q33" s="18">
        <f aca="true" t="shared" si="30" ref="Q33:Q44">G33/$G$31</f>
        <v>0.005343277189800132</v>
      </c>
      <c r="R33" s="18">
        <f aca="true" t="shared" si="31" ref="R33:R44">H33/$H$31</f>
        <v>0.004654336143874801</v>
      </c>
      <c r="S33" s="19">
        <f aca="true" t="shared" si="32" ref="S33:S44">I33/$I$31</f>
        <v>0.004619911939125892</v>
      </c>
      <c r="T33" s="37">
        <f aca="true" t="shared" si="33" ref="T33:T44">J33/$J$31</f>
        <v>0.0045650908657097825</v>
      </c>
      <c r="U33" s="19">
        <f aca="true" t="shared" si="34" ref="U33:U44">K33/$K$31</f>
        <v>0.0047248197385710575</v>
      </c>
      <c r="W33" s="103">
        <f t="shared" si="24"/>
        <v>0.15817309364025176</v>
      </c>
      <c r="X33" s="104">
        <f t="shared" si="25"/>
        <v>0.015972887286127505</v>
      </c>
    </row>
    <row r="34" spans="1:24" ht="20.1" customHeight="1">
      <c r="A34" s="24"/>
      <c r="B34" t="s">
        <v>15</v>
      </c>
      <c r="C34" s="10">
        <v>45568148</v>
      </c>
      <c r="D34" s="35">
        <v>61332118</v>
      </c>
      <c r="E34" s="35">
        <v>64429780</v>
      </c>
      <c r="F34" s="35">
        <v>74767147</v>
      </c>
      <c r="G34" s="35">
        <v>44240397</v>
      </c>
      <c r="H34" s="35">
        <v>46476357</v>
      </c>
      <c r="I34" s="12">
        <v>83871965</v>
      </c>
      <c r="J34" s="10">
        <v>62226682</v>
      </c>
      <c r="K34" s="162">
        <v>66646187</v>
      </c>
      <c r="M34" s="96">
        <f t="shared" si="26"/>
        <v>0.181161391503253</v>
      </c>
      <c r="N34" s="18">
        <f t="shared" si="27"/>
        <v>0.21262549614903734</v>
      </c>
      <c r="O34" s="18">
        <f t="shared" si="28"/>
        <v>0.2052322770015645</v>
      </c>
      <c r="P34" s="18">
        <f t="shared" si="29"/>
        <v>0.21284776861279647</v>
      </c>
      <c r="Q34" s="18">
        <f t="shared" si="30"/>
        <v>0.23652943917411076</v>
      </c>
      <c r="R34" s="18">
        <f t="shared" si="31"/>
        <v>0.24769538234195443</v>
      </c>
      <c r="S34" s="19">
        <f t="shared" si="32"/>
        <v>0.24740094538043111</v>
      </c>
      <c r="T34" s="37">
        <f t="shared" si="33"/>
        <v>0.24694048611011102</v>
      </c>
      <c r="U34" s="19">
        <f t="shared" si="34"/>
        <v>0.23634874897404057</v>
      </c>
      <c r="W34" s="103">
        <f t="shared" si="24"/>
        <v>0.07102266837881538</v>
      </c>
      <c r="X34" s="104">
        <f t="shared" si="25"/>
        <v>-1.059173713607045</v>
      </c>
    </row>
    <row r="35" spans="1:24" ht="20.1" customHeight="1">
      <c r="A35" s="24"/>
      <c r="B35" t="s">
        <v>8</v>
      </c>
      <c r="C35" s="10">
        <v>253854</v>
      </c>
      <c r="D35" s="35">
        <v>145443</v>
      </c>
      <c r="E35" s="35">
        <v>425755</v>
      </c>
      <c r="F35" s="35">
        <v>319658</v>
      </c>
      <c r="G35" s="35">
        <v>70775</v>
      </c>
      <c r="H35" s="35"/>
      <c r="I35" s="12"/>
      <c r="J35" s="10"/>
      <c r="K35" s="162"/>
      <c r="M35" s="96">
        <f t="shared" si="26"/>
        <v>0.0010092256520643935</v>
      </c>
      <c r="N35" s="18">
        <f t="shared" si="27"/>
        <v>0.0005042201548690106</v>
      </c>
      <c r="O35" s="18">
        <f t="shared" si="28"/>
        <v>0.0013561844863477896</v>
      </c>
      <c r="P35" s="18">
        <f t="shared" si="29"/>
        <v>0.0009100051927784444</v>
      </c>
      <c r="Q35" s="18">
        <f t="shared" si="30"/>
        <v>0.00037839558848325183</v>
      </c>
      <c r="R35" s="18">
        <f t="shared" si="31"/>
        <v>0</v>
      </c>
      <c r="S35" s="19">
        <f t="shared" si="32"/>
        <v>0</v>
      </c>
      <c r="T35" s="37">
        <f t="shared" si="33"/>
        <v>0</v>
      </c>
      <c r="U35" s="19">
        <f t="shared" si="34"/>
        <v>0</v>
      </c>
      <c r="W35" s="103"/>
      <c r="X35" s="104">
        <f t="shared" si="25"/>
        <v>0</v>
      </c>
    </row>
    <row r="36" spans="1:24" ht="20.1" customHeight="1">
      <c r="A36" s="24"/>
      <c r="B36" t="s">
        <v>16</v>
      </c>
      <c r="C36" s="10">
        <v>297926</v>
      </c>
      <c r="D36" s="35">
        <v>132592</v>
      </c>
      <c r="E36" s="35">
        <v>130092</v>
      </c>
      <c r="F36" s="35">
        <v>197628</v>
      </c>
      <c r="G36" s="35">
        <v>411712</v>
      </c>
      <c r="H36" s="35">
        <v>184114</v>
      </c>
      <c r="I36" s="12">
        <v>275503</v>
      </c>
      <c r="J36" s="10">
        <v>195205</v>
      </c>
      <c r="K36" s="162">
        <v>200908</v>
      </c>
      <c r="M36" s="96">
        <f t="shared" si="26"/>
        <v>0.0011844389358329453</v>
      </c>
      <c r="N36" s="18">
        <f t="shared" si="27"/>
        <v>0.00045966845275738165</v>
      </c>
      <c r="O36" s="18">
        <f t="shared" si="28"/>
        <v>0.00041439032353808326</v>
      </c>
      <c r="P36" s="18">
        <f t="shared" si="29"/>
        <v>0.000562609120492584</v>
      </c>
      <c r="Q36" s="18">
        <f t="shared" si="30"/>
        <v>0.002201201052993523</v>
      </c>
      <c r="R36" s="18">
        <f t="shared" si="31"/>
        <v>0.0009812341278062436</v>
      </c>
      <c r="S36" s="19">
        <f t="shared" si="32"/>
        <v>0.0008126637149272097</v>
      </c>
      <c r="T36" s="37">
        <f t="shared" si="33"/>
        <v>0.000774651902396535</v>
      </c>
      <c r="U36" s="19">
        <f t="shared" si="34"/>
        <v>0.0007124841884634231</v>
      </c>
      <c r="W36" s="103">
        <f t="shared" si="24"/>
        <v>0.029215440178274123</v>
      </c>
      <c r="X36" s="104">
        <f t="shared" si="25"/>
        <v>-0.006216771393311187</v>
      </c>
    </row>
    <row r="37" spans="1:24" ht="20.1" customHeight="1">
      <c r="A37" s="24"/>
      <c r="B37" t="s">
        <v>13</v>
      </c>
      <c r="C37" s="10">
        <v>450437</v>
      </c>
      <c r="D37" s="35">
        <v>664202</v>
      </c>
      <c r="E37" s="35">
        <v>1193621</v>
      </c>
      <c r="F37" s="35">
        <v>878489</v>
      </c>
      <c r="G37" s="35">
        <v>374089</v>
      </c>
      <c r="H37" s="35">
        <v>524405</v>
      </c>
      <c r="I37" s="12">
        <v>1050046</v>
      </c>
      <c r="J37" s="10">
        <v>817337</v>
      </c>
      <c r="K37" s="162">
        <v>734618</v>
      </c>
      <c r="M37" s="96">
        <f t="shared" si="26"/>
        <v>0.0017907638841181514</v>
      </c>
      <c r="N37" s="18">
        <f t="shared" si="27"/>
        <v>0.0023026480154033305</v>
      </c>
      <c r="O37" s="18">
        <f t="shared" si="28"/>
        <v>0.0038021169047431852</v>
      </c>
      <c r="P37" s="18">
        <f t="shared" si="29"/>
        <v>0.0025008901757464005</v>
      </c>
      <c r="Q37" s="18">
        <f t="shared" si="30"/>
        <v>0.0020000512511495756</v>
      </c>
      <c r="R37" s="18">
        <f t="shared" si="31"/>
        <v>0.002794812359691458</v>
      </c>
      <c r="S37" s="19">
        <f t="shared" si="32"/>
        <v>0.003097368388745157</v>
      </c>
      <c r="T37" s="37">
        <f t="shared" si="33"/>
        <v>0.003243521743546921</v>
      </c>
      <c r="U37" s="19">
        <f t="shared" si="34"/>
        <v>0.0026051909807505076</v>
      </c>
      <c r="W37" s="103">
        <f t="shared" si="24"/>
        <v>-0.10120550030158919</v>
      </c>
      <c r="X37" s="104">
        <f t="shared" si="25"/>
        <v>-0.06383307627964135</v>
      </c>
    </row>
    <row r="38" spans="1:24" ht="20.1" customHeight="1">
      <c r="A38" s="24"/>
      <c r="B38" t="s">
        <v>17</v>
      </c>
      <c r="C38" s="10">
        <v>22521987</v>
      </c>
      <c r="D38" s="35">
        <v>17563156</v>
      </c>
      <c r="E38" s="35">
        <v>16636857</v>
      </c>
      <c r="F38" s="35">
        <v>17822821</v>
      </c>
      <c r="G38" s="35">
        <v>9399875</v>
      </c>
      <c r="H38" s="35">
        <v>8088937</v>
      </c>
      <c r="I38" s="12">
        <v>18764035</v>
      </c>
      <c r="J38" s="10">
        <v>13730116</v>
      </c>
      <c r="K38" s="162">
        <v>16219748</v>
      </c>
      <c r="M38" s="96">
        <f t="shared" si="26"/>
        <v>0.0895387388650988</v>
      </c>
      <c r="N38" s="18">
        <f t="shared" si="27"/>
        <v>0.0608877514786452</v>
      </c>
      <c r="O38" s="18">
        <f t="shared" si="28"/>
        <v>0.052994438973086935</v>
      </c>
      <c r="P38" s="18">
        <f t="shared" si="29"/>
        <v>0.050738162848922</v>
      </c>
      <c r="Q38" s="18">
        <f t="shared" si="30"/>
        <v>0.05025604001828339</v>
      </c>
      <c r="R38" s="18">
        <f t="shared" si="31"/>
        <v>0.043109926687132163</v>
      </c>
      <c r="S38" s="19">
        <f t="shared" si="32"/>
        <v>0.055349126470942915</v>
      </c>
      <c r="T38" s="37">
        <f t="shared" si="33"/>
        <v>0.05448661909031584</v>
      </c>
      <c r="U38" s="19">
        <f t="shared" si="34"/>
        <v>0.05752042721475119</v>
      </c>
      <c r="W38" s="103">
        <f t="shared" si="24"/>
        <v>0.18132636315672787</v>
      </c>
      <c r="X38" s="104">
        <f t="shared" si="25"/>
        <v>0.303380812443535</v>
      </c>
    </row>
    <row r="39" spans="1:24" ht="20.1" customHeight="1">
      <c r="A39" s="24"/>
      <c r="B39" t="s">
        <v>86</v>
      </c>
      <c r="C39" s="10">
        <v>1028353</v>
      </c>
      <c r="D39" s="35">
        <v>1315033</v>
      </c>
      <c r="E39" s="35">
        <v>2781088</v>
      </c>
      <c r="F39" s="35">
        <v>4402111</v>
      </c>
      <c r="G39" s="35">
        <v>3599184</v>
      </c>
      <c r="H39" s="35">
        <v>2897116</v>
      </c>
      <c r="I39" s="12">
        <v>4071372</v>
      </c>
      <c r="J39" s="10">
        <v>3057339</v>
      </c>
      <c r="K39" s="162">
        <v>3704900</v>
      </c>
      <c r="M39" s="96">
        <f t="shared" si="26"/>
        <v>0.004088335133491595</v>
      </c>
      <c r="N39" s="18">
        <f t="shared" si="27"/>
        <v>0.00455894159854967</v>
      </c>
      <c r="O39" s="18">
        <f t="shared" si="28"/>
        <v>0.00885877652820989</v>
      </c>
      <c r="P39" s="18">
        <f t="shared" si="29"/>
        <v>0.012531968132150958</v>
      </c>
      <c r="Q39" s="18">
        <f t="shared" si="30"/>
        <v>0.01924288728702938</v>
      </c>
      <c r="R39" s="18">
        <f t="shared" si="31"/>
        <v>0.015440157138585403</v>
      </c>
      <c r="S39" s="19">
        <f t="shared" si="32"/>
        <v>0.012009510946779614</v>
      </c>
      <c r="T39" s="37">
        <f t="shared" si="33"/>
        <v>0.012132750045445147</v>
      </c>
      <c r="U39" s="19">
        <f t="shared" si="34"/>
        <v>0.0131387633635203</v>
      </c>
      <c r="W39" s="103">
        <f t="shared" si="24"/>
        <v>0.21180542949277134</v>
      </c>
      <c r="X39" s="104">
        <f t="shared" si="25"/>
        <v>0.1006013318075153</v>
      </c>
    </row>
    <row r="40" spans="1:24" ht="20.1" customHeight="1">
      <c r="A40" s="24"/>
      <c r="B40" t="s">
        <v>9</v>
      </c>
      <c r="C40" s="10">
        <v>7851825</v>
      </c>
      <c r="D40" s="35">
        <v>8951873</v>
      </c>
      <c r="E40" s="35">
        <v>10247540</v>
      </c>
      <c r="F40" s="35">
        <v>8485256</v>
      </c>
      <c r="G40" s="35">
        <v>3393417</v>
      </c>
      <c r="H40" s="35">
        <v>7405766</v>
      </c>
      <c r="I40" s="12">
        <v>15105832</v>
      </c>
      <c r="J40" s="10">
        <v>11247264</v>
      </c>
      <c r="K40" s="162">
        <v>10195027</v>
      </c>
      <c r="M40" s="96">
        <f t="shared" si="26"/>
        <v>0.03121582959307518</v>
      </c>
      <c r="N40" s="18">
        <f t="shared" si="27"/>
        <v>0.03103425252798495</v>
      </c>
      <c r="O40" s="18">
        <f t="shared" si="28"/>
        <v>0.032642141069930894</v>
      </c>
      <c r="P40" s="18">
        <f t="shared" si="29"/>
        <v>0.02415590106318144</v>
      </c>
      <c r="Q40" s="18">
        <f t="shared" si="30"/>
        <v>0.01814276259532421</v>
      </c>
      <c r="R40" s="18">
        <f t="shared" si="31"/>
        <v>0.03946897216804335</v>
      </c>
      <c r="S40" s="19">
        <f t="shared" si="32"/>
        <v>0.04455835889331994</v>
      </c>
      <c r="T40" s="37">
        <f t="shared" si="33"/>
        <v>0.04463366437517513</v>
      </c>
      <c r="U40" s="19">
        <f t="shared" si="34"/>
        <v>0.03615483474255723</v>
      </c>
      <c r="W40" s="103">
        <f t="shared" si="24"/>
        <v>-0.09355493033683569</v>
      </c>
      <c r="X40" s="104">
        <f t="shared" si="25"/>
        <v>-0.8478829632617902</v>
      </c>
    </row>
    <row r="41" spans="1:24" ht="20.1" customHeight="1">
      <c r="A41" s="24"/>
      <c r="B41" t="s">
        <v>12</v>
      </c>
      <c r="C41" s="10">
        <v>9409422</v>
      </c>
      <c r="D41" s="35">
        <v>10124791</v>
      </c>
      <c r="E41" s="35">
        <v>9134337</v>
      </c>
      <c r="F41" s="35">
        <v>17452801</v>
      </c>
      <c r="G41" s="35">
        <v>10781989</v>
      </c>
      <c r="H41" s="35">
        <v>10162431</v>
      </c>
      <c r="I41" s="12">
        <v>18869553</v>
      </c>
      <c r="J41" s="10">
        <v>14322211</v>
      </c>
      <c r="K41" s="162">
        <v>14620645</v>
      </c>
      <c r="M41" s="96">
        <f t="shared" si="26"/>
        <v>0.03740823486531254</v>
      </c>
      <c r="N41" s="18">
        <f t="shared" si="27"/>
        <v>0.035100511444595923</v>
      </c>
      <c r="O41" s="18">
        <f t="shared" si="28"/>
        <v>0.02909618473646254</v>
      </c>
      <c r="P41" s="18">
        <f t="shared" si="29"/>
        <v>0.04968478667366006</v>
      </c>
      <c r="Q41" s="18">
        <f t="shared" si="30"/>
        <v>0.05764545493005931</v>
      </c>
      <c r="R41" s="18">
        <f t="shared" si="31"/>
        <v>0.05416059679696346</v>
      </c>
      <c r="S41" s="19">
        <f t="shared" si="32"/>
        <v>0.05566037770912068</v>
      </c>
      <c r="T41" s="37">
        <f t="shared" si="33"/>
        <v>0.05683629004213304</v>
      </c>
      <c r="U41" s="19">
        <f t="shared" si="34"/>
        <v>0.05184949522984055</v>
      </c>
      <c r="W41" s="103">
        <f t="shared" si="24"/>
        <v>0.02083714588480787</v>
      </c>
      <c r="X41" s="104">
        <f t="shared" si="25"/>
        <v>-0.4986794812292486</v>
      </c>
    </row>
    <row r="42" spans="1:24" ht="20.1" customHeight="1">
      <c r="A42" s="24"/>
      <c r="B42" t="s">
        <v>11</v>
      </c>
      <c r="C42" s="10">
        <v>15620227</v>
      </c>
      <c r="D42" s="35">
        <v>15852269</v>
      </c>
      <c r="E42" s="35">
        <v>16954742</v>
      </c>
      <c r="F42" s="35">
        <v>23629836</v>
      </c>
      <c r="G42" s="35">
        <v>12564521</v>
      </c>
      <c r="H42" s="35">
        <v>12331357</v>
      </c>
      <c r="I42" s="12">
        <v>22797838</v>
      </c>
      <c r="J42" s="10">
        <v>17574082</v>
      </c>
      <c r="K42" s="162">
        <v>18740867</v>
      </c>
      <c r="M42" s="96">
        <f t="shared" si="26"/>
        <v>0.06210000149483107</v>
      </c>
      <c r="N42" s="18">
        <f t="shared" si="27"/>
        <v>0.05495646768978374</v>
      </c>
      <c r="O42" s="18">
        <f t="shared" si="28"/>
        <v>0.05400701828617232</v>
      </c>
      <c r="P42" s="18">
        <f t="shared" si="29"/>
        <v>0.06726962398720829</v>
      </c>
      <c r="Q42" s="18">
        <f t="shared" si="30"/>
        <v>0.06717568799442142</v>
      </c>
      <c r="R42" s="18">
        <f t="shared" si="31"/>
        <v>0.0657198710068893</v>
      </c>
      <c r="S42" s="19">
        <f t="shared" si="32"/>
        <v>0.06724781843170023</v>
      </c>
      <c r="T42" s="37">
        <f t="shared" si="33"/>
        <v>0.06974102125546325</v>
      </c>
      <c r="U42" s="19">
        <f t="shared" si="34"/>
        <v>0.06646112357694044</v>
      </c>
      <c r="W42" s="103">
        <f t="shared" si="24"/>
        <v>0.06639237258594788</v>
      </c>
      <c r="X42" s="104">
        <f t="shared" si="25"/>
        <v>-0.3279897678522811</v>
      </c>
    </row>
    <row r="43" spans="1:24" ht="20.1" customHeight="1">
      <c r="A43" s="24"/>
      <c r="B43" t="s">
        <v>6</v>
      </c>
      <c r="C43" s="10">
        <v>104024643</v>
      </c>
      <c r="D43" s="35">
        <v>116913448</v>
      </c>
      <c r="E43" s="35">
        <v>134343737</v>
      </c>
      <c r="F43" s="35">
        <v>142506462</v>
      </c>
      <c r="G43" s="35">
        <v>69368984</v>
      </c>
      <c r="H43" s="35">
        <v>66475834</v>
      </c>
      <c r="I43" s="12">
        <v>115826555</v>
      </c>
      <c r="J43" s="10">
        <v>85038911</v>
      </c>
      <c r="K43" s="162">
        <v>100011596</v>
      </c>
      <c r="M43" s="96">
        <f t="shared" si="26"/>
        <v>0.41356188266657506</v>
      </c>
      <c r="N43" s="18">
        <f t="shared" si="27"/>
        <v>0.40531422520733223</v>
      </c>
      <c r="O43" s="18">
        <f t="shared" si="28"/>
        <v>0.4279336518828611</v>
      </c>
      <c r="P43" s="18">
        <f t="shared" si="29"/>
        <v>0.40568864356432205</v>
      </c>
      <c r="Q43" s="18">
        <f t="shared" si="30"/>
        <v>0.3708783825244123</v>
      </c>
      <c r="R43" s="18">
        <f t="shared" si="31"/>
        <v>0.35428243911480184</v>
      </c>
      <c r="S43" s="19">
        <f t="shared" si="32"/>
        <v>0.34165885116866523</v>
      </c>
      <c r="T43" s="37">
        <f t="shared" si="33"/>
        <v>0.3374685801279661</v>
      </c>
      <c r="U43" s="19">
        <f t="shared" si="34"/>
        <v>0.3546731877923813</v>
      </c>
      <c r="W43" s="103">
        <f t="shared" si="24"/>
        <v>0.17606863521570731</v>
      </c>
      <c r="X43" s="104">
        <f t="shared" si="25"/>
        <v>1.7204607664415172</v>
      </c>
    </row>
    <row r="44" spans="1:24" ht="20.1" customHeight="1" thickBot="1">
      <c r="A44" s="24"/>
      <c r="B44" t="s">
        <v>7</v>
      </c>
      <c r="C44" s="32">
        <v>3363918</v>
      </c>
      <c r="D44" s="44">
        <v>4425759</v>
      </c>
      <c r="E44" s="44">
        <v>6896252</v>
      </c>
      <c r="F44" s="35">
        <v>5370912</v>
      </c>
      <c r="G44" s="35">
        <v>2279028</v>
      </c>
      <c r="H44" s="35">
        <v>2016613</v>
      </c>
      <c r="I44" s="12">
        <v>3296712</v>
      </c>
      <c r="J44" s="10">
        <v>2731119</v>
      </c>
      <c r="K44" s="162">
        <v>2818051</v>
      </c>
      <c r="M44" s="96">
        <f t="shared" si="26"/>
        <v>0.013373641293976658</v>
      </c>
      <c r="N44" s="18">
        <f t="shared" si="27"/>
        <v>0.015343171471936895</v>
      </c>
      <c r="O44" s="18">
        <f t="shared" si="28"/>
        <v>0.021967070207854086</v>
      </c>
      <c r="P44" s="18">
        <f t="shared" si="29"/>
        <v>0.015289959300114687</v>
      </c>
      <c r="Q44" s="18">
        <f t="shared" si="30"/>
        <v>0.012184728240618982</v>
      </c>
      <c r="R44" s="18">
        <f t="shared" si="31"/>
        <v>0.010747523263726452</v>
      </c>
      <c r="S44" s="19">
        <f t="shared" si="32"/>
        <v>0.009724461152746474</v>
      </c>
      <c r="T44" s="37">
        <f t="shared" si="33"/>
        <v>0.01083817796173931</v>
      </c>
      <c r="U44" s="19">
        <f t="shared" si="34"/>
        <v>0.009993712444420023</v>
      </c>
      <c r="W44" s="105">
        <f t="shared" si="24"/>
        <v>0.0318301765686519</v>
      </c>
      <c r="X44" s="106">
        <f t="shared" si="25"/>
        <v>-0.08444655173192872</v>
      </c>
    </row>
    <row r="45" spans="1:24" ht="20.1" customHeight="1" thickBot="1">
      <c r="A45" s="5" t="s">
        <v>46</v>
      </c>
      <c r="B45" s="6"/>
      <c r="C45" s="13">
        <f aca="true" t="shared" si="35" ref="C45:H45">C46+C47</f>
        <v>209541598</v>
      </c>
      <c r="D45" s="36">
        <f t="shared" si="35"/>
        <v>229381261</v>
      </c>
      <c r="E45" s="36">
        <f t="shared" si="35"/>
        <v>222717428</v>
      </c>
      <c r="F45" s="36">
        <f t="shared" si="35"/>
        <v>237232488</v>
      </c>
      <c r="G45" s="36">
        <f t="shared" si="35"/>
        <v>134437906</v>
      </c>
      <c r="H45" s="36">
        <f t="shared" si="35"/>
        <v>122048204</v>
      </c>
      <c r="I45" s="15">
        <f aca="true" t="shared" si="36" ref="I45:K45">I46+I47</f>
        <v>249522474</v>
      </c>
      <c r="J45" s="13">
        <f t="shared" si="36"/>
        <v>186220832</v>
      </c>
      <c r="K45" s="161">
        <f t="shared" si="36"/>
        <v>199770582</v>
      </c>
      <c r="M45" s="20">
        <f aca="true" t="shared" si="37" ref="M45:U45">C45/C48</f>
        <v>0.45446311496047637</v>
      </c>
      <c r="N45" s="21">
        <f t="shared" si="37"/>
        <v>0.4429640822063125</v>
      </c>
      <c r="O45" s="21">
        <f t="shared" si="37"/>
        <v>0.415011732061739</v>
      </c>
      <c r="P45" s="21">
        <f t="shared" si="37"/>
        <v>0.4031117658971502</v>
      </c>
      <c r="Q45" s="21">
        <f t="shared" si="37"/>
        <v>0.41818745867072243</v>
      </c>
      <c r="R45" s="21">
        <f t="shared" si="37"/>
        <v>0.39410645598789246</v>
      </c>
      <c r="S45" s="22">
        <f t="shared" si="37"/>
        <v>0.4239723504531032</v>
      </c>
      <c r="T45" s="27">
        <f t="shared" si="37"/>
        <v>0.42495657832388606</v>
      </c>
      <c r="U45" s="22">
        <f t="shared" si="37"/>
        <v>0.41467430466128097</v>
      </c>
      <c r="W45" s="64">
        <f t="shared" si="24"/>
        <v>0.07276173054580704</v>
      </c>
      <c r="X45" s="101">
        <f t="shared" si="25"/>
        <v>-1.028227366260509</v>
      </c>
    </row>
    <row r="46" spans="1:24" ht="20.1" customHeight="1">
      <c r="A46" s="24"/>
      <c r="B46" t="s">
        <v>4</v>
      </c>
      <c r="C46" s="10">
        <v>1132602</v>
      </c>
      <c r="D46" s="35">
        <v>1008306</v>
      </c>
      <c r="E46" s="35">
        <v>391823</v>
      </c>
      <c r="F46" s="35">
        <v>719973</v>
      </c>
      <c r="G46" s="35">
        <v>928991</v>
      </c>
      <c r="H46" s="35">
        <v>1527679</v>
      </c>
      <c r="I46" s="12">
        <v>2660419</v>
      </c>
      <c r="J46" s="10">
        <v>1992651</v>
      </c>
      <c r="K46" s="162">
        <v>3006978</v>
      </c>
      <c r="M46" s="96">
        <f aca="true" t="shared" si="38" ref="M46:U46">C46/C45</f>
        <v>0.005405141560483852</v>
      </c>
      <c r="N46" s="37">
        <f t="shared" si="38"/>
        <v>0.004395764482260824</v>
      </c>
      <c r="O46" s="37">
        <f t="shared" si="38"/>
        <v>0.0017592830678701983</v>
      </c>
      <c r="P46" s="37">
        <f t="shared" si="38"/>
        <v>0.003034883653877963</v>
      </c>
      <c r="Q46" s="37">
        <f t="shared" si="38"/>
        <v>0.006910186476721826</v>
      </c>
      <c r="R46" s="37">
        <f t="shared" si="38"/>
        <v>0.012517013359737764</v>
      </c>
      <c r="S46" s="19">
        <f t="shared" si="38"/>
        <v>0.010662041608324227</v>
      </c>
      <c r="T46" s="37">
        <f t="shared" si="38"/>
        <v>0.010700473081336034</v>
      </c>
      <c r="U46" s="19">
        <f t="shared" si="38"/>
        <v>0.015052156177830027</v>
      </c>
      <c r="W46" s="107">
        <f t="shared" si="24"/>
        <v>0.509033945231754</v>
      </c>
      <c r="X46" s="108">
        <f t="shared" si="25"/>
        <v>0.43516830964939934</v>
      </c>
    </row>
    <row r="47" spans="1:24" ht="20.1" customHeight="1" thickBot="1">
      <c r="A47" s="24"/>
      <c r="B47" t="s">
        <v>3</v>
      </c>
      <c r="C47" s="32">
        <v>208408996</v>
      </c>
      <c r="D47" s="35">
        <v>228372955</v>
      </c>
      <c r="E47" s="35">
        <v>222325605</v>
      </c>
      <c r="F47" s="35">
        <v>236512515</v>
      </c>
      <c r="G47" s="35">
        <v>133508915</v>
      </c>
      <c r="H47" s="35">
        <v>120520525</v>
      </c>
      <c r="I47" s="43">
        <v>246862055</v>
      </c>
      <c r="J47" s="10">
        <v>184228181</v>
      </c>
      <c r="K47" s="162">
        <v>196763604</v>
      </c>
      <c r="M47" s="96">
        <f aca="true" t="shared" si="39" ref="M47:U47">C47/C45</f>
        <v>0.9945948584395161</v>
      </c>
      <c r="N47" s="37">
        <f t="shared" si="39"/>
        <v>0.9956042355177391</v>
      </c>
      <c r="O47" s="37">
        <f t="shared" si="39"/>
        <v>0.9982407169321298</v>
      </c>
      <c r="P47" s="37">
        <f t="shared" si="39"/>
        <v>0.9969651163461221</v>
      </c>
      <c r="Q47" s="37">
        <f t="shared" si="39"/>
        <v>0.9930898135232782</v>
      </c>
      <c r="R47" s="37">
        <f t="shared" si="39"/>
        <v>0.9874829866402622</v>
      </c>
      <c r="S47" s="94">
        <f t="shared" si="39"/>
        <v>0.9893379583916758</v>
      </c>
      <c r="T47" s="179">
        <f t="shared" si="39"/>
        <v>0.989299526918664</v>
      </c>
      <c r="U47" s="94">
        <f t="shared" si="39"/>
        <v>0.9849478438221699</v>
      </c>
      <c r="W47" s="109">
        <f t="shared" si="24"/>
        <v>0.06804291792904366</v>
      </c>
      <c r="X47" s="106">
        <f t="shared" si="25"/>
        <v>-0.435168309649403</v>
      </c>
    </row>
    <row r="48" spans="1:24" ht="20.1" customHeight="1" thickBot="1">
      <c r="A48" s="74" t="s">
        <v>5</v>
      </c>
      <c r="B48" s="100"/>
      <c r="C48" s="83">
        <f aca="true" t="shared" si="40" ref="C48:H48">C31+C45</f>
        <v>461075038</v>
      </c>
      <c r="D48" s="84">
        <f t="shared" si="40"/>
        <v>517832642</v>
      </c>
      <c r="E48" s="84">
        <f t="shared" si="40"/>
        <v>536653330</v>
      </c>
      <c r="F48" s="84">
        <f t="shared" si="40"/>
        <v>588503011</v>
      </c>
      <c r="G48" s="84">
        <f t="shared" si="40"/>
        <v>321477613</v>
      </c>
      <c r="H48" s="84">
        <f t="shared" si="40"/>
        <v>309683341</v>
      </c>
      <c r="I48" s="168">
        <f aca="true" t="shared" si="41" ref="I48:K48">I31+I45</f>
        <v>588534780</v>
      </c>
      <c r="J48" s="171">
        <f t="shared" si="41"/>
        <v>438211435</v>
      </c>
      <c r="K48" s="170">
        <f t="shared" si="41"/>
        <v>481752980</v>
      </c>
      <c r="M48" s="89">
        <f>M31+M45</f>
        <v>1</v>
      </c>
      <c r="N48" s="85">
        <f>N31+N45</f>
        <v>1</v>
      </c>
      <c r="O48" s="85">
        <f>O31+O45</f>
        <v>1</v>
      </c>
      <c r="P48" s="85">
        <f aca="true" t="shared" si="42" ref="P48:Q48">P31+P45</f>
        <v>1</v>
      </c>
      <c r="Q48" s="85">
        <f t="shared" si="42"/>
        <v>1</v>
      </c>
      <c r="R48" s="85">
        <f>R31+R45</f>
        <v>1</v>
      </c>
      <c r="S48" s="175">
        <f aca="true" t="shared" si="43" ref="S48:U48">S31+S45</f>
        <v>1</v>
      </c>
      <c r="T48" s="182">
        <f t="shared" si="43"/>
        <v>1</v>
      </c>
      <c r="U48" s="85">
        <f t="shared" si="43"/>
        <v>1</v>
      </c>
      <c r="W48" s="93">
        <f t="shared" si="24"/>
        <v>0.09936195526253211</v>
      </c>
      <c r="X48" s="86">
        <f t="shared" si="25"/>
        <v>0</v>
      </c>
    </row>
    <row r="49" ht="15" customHeight="1"/>
    <row r="50" ht="15" customHeight="1"/>
    <row r="51" spans="1:13" ht="15" customHeight="1">
      <c r="A51" s="1" t="s">
        <v>27</v>
      </c>
      <c r="M51" s="1" t="str">
        <f>W3</f>
        <v>VARIAÇÃO (JAN-SET)</v>
      </c>
    </row>
    <row r="52" ht="15" customHeight="1" thickBot="1"/>
    <row r="53" spans="1:13" ht="24" customHeight="1">
      <c r="A53" s="470" t="s">
        <v>37</v>
      </c>
      <c r="B53" s="485"/>
      <c r="C53" s="472">
        <v>2016</v>
      </c>
      <c r="D53" s="461">
        <v>2017</v>
      </c>
      <c r="E53" s="461">
        <v>2018</v>
      </c>
      <c r="F53" s="476">
        <v>2019</v>
      </c>
      <c r="G53" s="476">
        <v>2020</v>
      </c>
      <c r="H53" s="461">
        <v>2021</v>
      </c>
      <c r="I53" s="481">
        <v>2022</v>
      </c>
      <c r="J53" s="467" t="str">
        <f>J5</f>
        <v>janeiro - setembro</v>
      </c>
      <c r="K53" s="468"/>
      <c r="M53" s="478" t="s">
        <v>90</v>
      </c>
    </row>
    <row r="54" spans="1:13" ht="20.1" customHeight="1" thickBot="1">
      <c r="A54" s="486"/>
      <c r="B54" s="487"/>
      <c r="C54" s="488">
        <v>2016</v>
      </c>
      <c r="D54" s="469">
        <v>2017</v>
      </c>
      <c r="E54" s="469">
        <v>2018</v>
      </c>
      <c r="F54" s="484"/>
      <c r="G54" s="484"/>
      <c r="H54" s="462"/>
      <c r="I54" s="482"/>
      <c r="J54" s="167">
        <v>2022</v>
      </c>
      <c r="K54" s="169">
        <v>2023</v>
      </c>
      <c r="M54" s="479"/>
    </row>
    <row r="55" spans="1:13" ht="20.1" customHeight="1" thickBot="1">
      <c r="A55" s="3" t="s">
        <v>2</v>
      </c>
      <c r="B55" s="4"/>
      <c r="C55" s="111">
        <f>C31/C7</f>
        <v>9.84949775414317</v>
      </c>
      <c r="D55" s="112">
        <f aca="true" t="shared" si="44" ref="D55:I55">D31/D7</f>
        <v>10.411404658338641</v>
      </c>
      <c r="E55" s="112">
        <f>E31/E7</f>
        <v>10.813566770358026</v>
      </c>
      <c r="F55" s="112">
        <f>F31/F7</f>
        <v>10.404073354368721</v>
      </c>
      <c r="G55" s="112">
        <f>G31/G7</f>
        <v>10.469578868030986</v>
      </c>
      <c r="H55" s="112">
        <f>H31/H7</f>
        <v>10.653550547848225</v>
      </c>
      <c r="I55" s="116">
        <f t="shared" si="44"/>
        <v>11.370049860386558</v>
      </c>
      <c r="J55" s="183">
        <f aca="true" t="shared" si="45" ref="J55:K55">J31/J7</f>
        <v>11.347150790795316</v>
      </c>
      <c r="K55" s="184">
        <f t="shared" si="45"/>
        <v>12.055176739067795</v>
      </c>
      <c r="M55" s="23">
        <f>(K55-J55)/J55</f>
        <v>0.06239680438959367</v>
      </c>
    </row>
    <row r="56" spans="1:13" ht="20.1" customHeight="1">
      <c r="A56" s="24"/>
      <c r="B56" t="s">
        <v>10</v>
      </c>
      <c r="C56" s="117">
        <f aca="true" t="shared" si="46" ref="C56:I71">C32/C8</f>
        <v>8.340775057092703</v>
      </c>
      <c r="D56" s="118">
        <f t="shared" si="46"/>
        <v>8.392611366310279</v>
      </c>
      <c r="E56" s="118">
        <f t="shared" si="46"/>
        <v>8.768862444598994</v>
      </c>
      <c r="F56" s="118">
        <f aca="true" t="shared" si="47" ref="F56:G56">F32/F8</f>
        <v>8.861632720002369</v>
      </c>
      <c r="G56" s="118">
        <f t="shared" si="47"/>
        <v>8.7098588037958</v>
      </c>
      <c r="H56" s="118">
        <f aca="true" t="shared" si="48" ref="H56">H32/H8</f>
        <v>8.71082795713192</v>
      </c>
      <c r="I56" s="119">
        <f t="shared" si="46"/>
        <v>9.554237938099275</v>
      </c>
      <c r="J56" s="117">
        <f aca="true" t="shared" si="49" ref="J56:K56">J32/J8</f>
        <v>9.528577989067681</v>
      </c>
      <c r="K56" s="185">
        <f t="shared" si="49"/>
        <v>10.50669972242065</v>
      </c>
      <c r="M56" s="242">
        <f aca="true" t="shared" si="50" ref="M56:M72">(K56-J56)/J56</f>
        <v>0.10265138559763974</v>
      </c>
    </row>
    <row r="57" spans="1:13" ht="20.1" customHeight="1">
      <c r="A57" s="24"/>
      <c r="B57" t="s">
        <v>18</v>
      </c>
      <c r="C57" s="117">
        <f t="shared" si="46"/>
        <v>5.2730976957792945</v>
      </c>
      <c r="D57" s="118">
        <f t="shared" si="46"/>
        <v>6.113185949243687</v>
      </c>
      <c r="E57" s="118">
        <f t="shared" si="46"/>
        <v>5.672980875455622</v>
      </c>
      <c r="F57" s="118">
        <f aca="true" t="shared" si="51" ref="F57:G57">F33/F9</f>
        <v>6.942496457649641</v>
      </c>
      <c r="G57" s="118">
        <f t="shared" si="51"/>
        <v>6.464749374163125</v>
      </c>
      <c r="H57" s="118">
        <f aca="true" t="shared" si="52" ref="H57">H33/H9</f>
        <v>5.5641234748813355</v>
      </c>
      <c r="I57" s="119">
        <f t="shared" si="46"/>
        <v>5.806422552338018</v>
      </c>
      <c r="J57" s="117">
        <f aca="true" t="shared" si="53" ref="J57:K57">J33/J9</f>
        <v>5.795235288487212</v>
      </c>
      <c r="K57" s="185">
        <f t="shared" si="53"/>
        <v>6.494445446435971</v>
      </c>
      <c r="M57" s="30">
        <f t="shared" si="50"/>
        <v>0.1206525918521042</v>
      </c>
    </row>
    <row r="58" spans="1:13" ht="20.1" customHeight="1">
      <c r="A58" s="24"/>
      <c r="B58" t="s">
        <v>15</v>
      </c>
      <c r="C58" s="117">
        <f t="shared" si="46"/>
        <v>13.142143378334337</v>
      </c>
      <c r="D58" s="118">
        <f t="shared" si="46"/>
        <v>14.005606159422275</v>
      </c>
      <c r="E58" s="118">
        <f t="shared" si="46"/>
        <v>15.710852034383059</v>
      </c>
      <c r="F58" s="118">
        <f aca="true" t="shared" si="54" ref="F58:G58">F34/F10</f>
        <v>16.516943049386594</v>
      </c>
      <c r="G58" s="118">
        <f t="shared" si="54"/>
        <v>16.82118789067847</v>
      </c>
      <c r="H58" s="118">
        <f aca="true" t="shared" si="55" ref="H58">H34/H10</f>
        <v>16.08776306488986</v>
      </c>
      <c r="I58" s="119">
        <f t="shared" si="46"/>
        <v>16.91149448579635</v>
      </c>
      <c r="J58" s="117">
        <f aca="true" t="shared" si="56" ref="J58:K58">J34/J10</f>
        <v>16.8504524518675</v>
      </c>
      <c r="K58" s="185">
        <f t="shared" si="56"/>
        <v>17.094652594470354</v>
      </c>
      <c r="M58" s="30">
        <f t="shared" si="50"/>
        <v>0.014492200924598264</v>
      </c>
    </row>
    <row r="59" spans="1:13" ht="20.1" customHeight="1">
      <c r="A59" s="24"/>
      <c r="B59" t="s">
        <v>8</v>
      </c>
      <c r="C59" s="117">
        <f t="shared" si="46"/>
        <v>6.3988203266787655</v>
      </c>
      <c r="D59" s="118">
        <f t="shared" si="46"/>
        <v>3.142810838843511</v>
      </c>
      <c r="E59" s="118">
        <f t="shared" si="46"/>
        <v>3.4584985053288277</v>
      </c>
      <c r="F59" s="118">
        <f aca="true" t="shared" si="57" ref="F59:G59">F35/F11</f>
        <v>2.800750002190427</v>
      </c>
      <c r="G59" s="118">
        <f t="shared" si="57"/>
        <v>3.059349874643382</v>
      </c>
      <c r="H59" s="118"/>
      <c r="I59" s="119"/>
      <c r="J59" s="117"/>
      <c r="K59" s="185"/>
      <c r="M59" s="30"/>
    </row>
    <row r="60" spans="1:13" ht="20.1" customHeight="1">
      <c r="A60" s="24"/>
      <c r="B60" t="s">
        <v>16</v>
      </c>
      <c r="C60" s="117">
        <f t="shared" si="46"/>
        <v>13.75466297322253</v>
      </c>
      <c r="D60" s="118">
        <f t="shared" si="46"/>
        <v>10.495685902002691</v>
      </c>
      <c r="E60" s="118">
        <f t="shared" si="46"/>
        <v>12.950920856147336</v>
      </c>
      <c r="F60" s="118">
        <f aca="true" t="shared" si="58" ref="F60:G60">F36/F12</f>
        <v>10.068164450557848</v>
      </c>
      <c r="G60" s="118">
        <f t="shared" si="58"/>
        <v>9.151189153145143</v>
      </c>
      <c r="H60" s="118">
        <f aca="true" t="shared" si="59" ref="H60">H36/H12</f>
        <v>8.577405078034008</v>
      </c>
      <c r="I60" s="119">
        <f t="shared" si="46"/>
        <v>9.545196272043793</v>
      </c>
      <c r="J60" s="117">
        <f aca="true" t="shared" si="60" ref="J60:K60">J36/J12</f>
        <v>9.45119589425777</v>
      </c>
      <c r="K60" s="185">
        <f t="shared" si="60"/>
        <v>10.202000710912507</v>
      </c>
      <c r="M60" s="30">
        <f t="shared" si="50"/>
        <v>0.07944019201960474</v>
      </c>
    </row>
    <row r="61" spans="1:13" ht="20.1" customHeight="1">
      <c r="A61" s="24"/>
      <c r="B61" t="s">
        <v>13</v>
      </c>
      <c r="C61" s="117">
        <f t="shared" si="46"/>
        <v>21.465735798703776</v>
      </c>
      <c r="D61" s="118">
        <f t="shared" si="46"/>
        <v>14.720789007092199</v>
      </c>
      <c r="E61" s="118">
        <f t="shared" si="46"/>
        <v>12.061285530956013</v>
      </c>
      <c r="F61" s="118">
        <f aca="true" t="shared" si="61" ref="F61:G61">F37/F13</f>
        <v>11.294826300496284</v>
      </c>
      <c r="G61" s="118">
        <f t="shared" si="61"/>
        <v>13.343641876226146</v>
      </c>
      <c r="H61" s="118">
        <f aca="true" t="shared" si="62" ref="H61">H37/H13</f>
        <v>19.202643817056646</v>
      </c>
      <c r="I61" s="119">
        <f t="shared" si="46"/>
        <v>21.048911518261637</v>
      </c>
      <c r="J61" s="117">
        <f aca="true" t="shared" si="63" ref="J61:K61">J37/J13</f>
        <v>21.46255448768447</v>
      </c>
      <c r="K61" s="185">
        <f t="shared" si="63"/>
        <v>18.450784880070326</v>
      </c>
      <c r="M61" s="30">
        <f t="shared" si="50"/>
        <v>-0.14032670758470725</v>
      </c>
    </row>
    <row r="62" spans="1:13" ht="20.1" customHeight="1">
      <c r="A62" s="24"/>
      <c r="B62" t="s">
        <v>17</v>
      </c>
      <c r="C62" s="117">
        <f t="shared" si="46"/>
        <v>8.546530080979956</v>
      </c>
      <c r="D62" s="118">
        <f t="shared" si="46"/>
        <v>10.986867547585044</v>
      </c>
      <c r="E62" s="118">
        <f t="shared" si="46"/>
        <v>8.406932481701109</v>
      </c>
      <c r="F62" s="118">
        <f aca="true" t="shared" si="64" ref="F62:G62">F38/F14</f>
        <v>8.140166367434258</v>
      </c>
      <c r="G62" s="118">
        <f t="shared" si="64"/>
        <v>7.899711824765253</v>
      </c>
      <c r="H62" s="118">
        <f aca="true" t="shared" si="65" ref="H62">H38/H14</f>
        <v>7.681597260471706</v>
      </c>
      <c r="I62" s="119">
        <f t="shared" si="46"/>
        <v>10.29838307345021</v>
      </c>
      <c r="J62" s="117">
        <f aca="true" t="shared" si="66" ref="J62:K62">J38/J14</f>
        <v>9.922152590288658</v>
      </c>
      <c r="K62" s="185">
        <f t="shared" si="66"/>
        <v>11.986136657382563</v>
      </c>
      <c r="M62" s="30">
        <f t="shared" si="50"/>
        <v>0.20801777117538356</v>
      </c>
    </row>
    <row r="63" spans="1:13" ht="20.1" customHeight="1">
      <c r="A63" s="24"/>
      <c r="B63" t="s">
        <v>86</v>
      </c>
      <c r="C63" s="117">
        <f t="shared" si="46"/>
        <v>8.82199078641468</v>
      </c>
      <c r="D63" s="118">
        <f t="shared" si="46"/>
        <v>7.927807518869517</v>
      </c>
      <c r="E63" s="118">
        <f t="shared" si="46"/>
        <v>5.305911105429945</v>
      </c>
      <c r="F63" s="118">
        <f aca="true" t="shared" si="67" ref="F63:G63">F39/F15</f>
        <v>7.4216689735864705</v>
      </c>
      <c r="G63" s="118">
        <f t="shared" si="67"/>
        <v>7.988068446634263</v>
      </c>
      <c r="H63" s="118">
        <f aca="true" t="shared" si="68" ref="H63">H39/H15</f>
        <v>7.333282708624425</v>
      </c>
      <c r="I63" s="119">
        <f t="shared" si="46"/>
        <v>7.146657211215242</v>
      </c>
      <c r="J63" s="117">
        <f aca="true" t="shared" si="69" ref="J63:K63">J39/J15</f>
        <v>7.3214770645497325</v>
      </c>
      <c r="K63" s="185">
        <f t="shared" si="69"/>
        <v>8.05588171341596</v>
      </c>
      <c r="M63" s="30">
        <f t="shared" si="50"/>
        <v>0.10030826326318533</v>
      </c>
    </row>
    <row r="64" spans="1:13" ht="20.1" customHeight="1">
      <c r="A64" s="24"/>
      <c r="B64" t="s">
        <v>9</v>
      </c>
      <c r="C64" s="117">
        <f t="shared" si="46"/>
        <v>8.615758454922624</v>
      </c>
      <c r="D64" s="118">
        <f t="shared" si="46"/>
        <v>9.226708980399149</v>
      </c>
      <c r="E64" s="118">
        <f t="shared" si="46"/>
        <v>10.043909773256988</v>
      </c>
      <c r="F64" s="118">
        <f aca="true" t="shared" si="70" ref="F64:G64">F40/F16</f>
        <v>9.734783621276142</v>
      </c>
      <c r="G64" s="118">
        <f t="shared" si="70"/>
        <v>11.959347444545473</v>
      </c>
      <c r="H64" s="118">
        <f aca="true" t="shared" si="71" ref="H64">H40/H16</f>
        <v>11.144735654047807</v>
      </c>
      <c r="I64" s="119">
        <f t="shared" si="46"/>
        <v>11.407877307692889</v>
      </c>
      <c r="J64" s="117">
        <f aca="true" t="shared" si="72" ref="J64:K64">J40/J16</f>
        <v>11.370371006891615</v>
      </c>
      <c r="K64" s="185">
        <f t="shared" si="72"/>
        <v>11.994770317522319</v>
      </c>
      <c r="M64" s="30">
        <f t="shared" si="50"/>
        <v>0.0549145942777288</v>
      </c>
    </row>
    <row r="65" spans="1:13" ht="20.1" customHeight="1">
      <c r="A65" s="24"/>
      <c r="B65" t="s">
        <v>12</v>
      </c>
      <c r="C65" s="117">
        <f t="shared" si="46"/>
        <v>6.5114133195300425</v>
      </c>
      <c r="D65" s="118">
        <f t="shared" si="46"/>
        <v>6.194533158108551</v>
      </c>
      <c r="E65" s="118">
        <f t="shared" si="46"/>
        <v>5.8572628598213905</v>
      </c>
      <c r="F65" s="118">
        <f aca="true" t="shared" si="73" ref="F65:G65">F41/F17</f>
        <v>4.645674692589541</v>
      </c>
      <c r="G65" s="118">
        <f t="shared" si="73"/>
        <v>5.053994168822889</v>
      </c>
      <c r="H65" s="118">
        <f aca="true" t="shared" si="74" ref="H65">H41/H17</f>
        <v>5.206747580799281</v>
      </c>
      <c r="I65" s="119">
        <f t="shared" si="46"/>
        <v>5.669224036997746</v>
      </c>
      <c r="J65" s="117">
        <f aca="true" t="shared" si="75" ref="J65:K65">J41/J17</f>
        <v>5.6840418569818985</v>
      </c>
      <c r="K65" s="185">
        <f t="shared" si="75"/>
        <v>6.164543464438647</v>
      </c>
      <c r="M65" s="30">
        <f t="shared" si="50"/>
        <v>0.08453519863977288</v>
      </c>
    </row>
    <row r="66" spans="1:13" ht="20.1" customHeight="1">
      <c r="A66" s="24"/>
      <c r="B66" t="s">
        <v>11</v>
      </c>
      <c r="C66" s="117">
        <f t="shared" si="46"/>
        <v>9.459391519251882</v>
      </c>
      <c r="D66" s="118">
        <f t="shared" si="46"/>
        <v>9.826239308133411</v>
      </c>
      <c r="E66" s="118">
        <f t="shared" si="46"/>
        <v>9.871434759623558</v>
      </c>
      <c r="F66" s="118">
        <f aca="true" t="shared" si="76" ref="F66:G66">F42/F18</f>
        <v>9.56420670972411</v>
      </c>
      <c r="G66" s="118">
        <f t="shared" si="76"/>
        <v>8.986912153786843</v>
      </c>
      <c r="H66" s="118">
        <f aca="true" t="shared" si="77" ref="H66">H42/H18</f>
        <v>9.562200971778715</v>
      </c>
      <c r="I66" s="119">
        <f t="shared" si="46"/>
        <v>9.966228766750207</v>
      </c>
      <c r="J66" s="117">
        <f aca="true" t="shared" si="78" ref="J66:K66">J42/J18</f>
        <v>10.164145499173813</v>
      </c>
      <c r="K66" s="185">
        <f t="shared" si="78"/>
        <v>9.702109826529746</v>
      </c>
      <c r="M66" s="30">
        <f t="shared" si="50"/>
        <v>-0.04545740443027141</v>
      </c>
    </row>
    <row r="67" spans="1:40" s="1" customFormat="1" ht="20.1" customHeight="1">
      <c r="A67" s="24"/>
      <c r="B67" t="s">
        <v>6</v>
      </c>
      <c r="C67" s="117">
        <f t="shared" si="46"/>
        <v>10.43620664331918</v>
      </c>
      <c r="D67" s="118">
        <f t="shared" si="46"/>
        <v>10.88841256916583</v>
      </c>
      <c r="E67" s="118">
        <f t="shared" si="46"/>
        <v>11.564204729106528</v>
      </c>
      <c r="F67" s="118">
        <f aca="true" t="shared" si="79" ref="F67:G67">F43/F19</f>
        <v>11.385769200869499</v>
      </c>
      <c r="G67" s="118">
        <f t="shared" si="79"/>
        <v>11.546971243508999</v>
      </c>
      <c r="H67" s="118">
        <f aca="true" t="shared" si="80" ref="H67">H43/H19</f>
        <v>11.892505266359258</v>
      </c>
      <c r="I67" s="119">
        <f t="shared" si="46"/>
        <v>12.331970703911043</v>
      </c>
      <c r="J67" s="117">
        <f aca="true" t="shared" si="81" ref="J67:K67">J43/J19</f>
        <v>12.358848199892687</v>
      </c>
      <c r="K67" s="185">
        <f t="shared" si="81"/>
        <v>13.050452680761087</v>
      </c>
      <c r="L67"/>
      <c r="M67" s="30">
        <f t="shared" si="50"/>
        <v>0.05596026989589568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K67"/>
      <c r="AL67"/>
      <c r="AM67"/>
      <c r="AN67"/>
    </row>
    <row r="68" spans="1:13" ht="20.1" customHeight="1" thickBot="1">
      <c r="A68" s="24"/>
      <c r="B68" t="s">
        <v>7</v>
      </c>
      <c r="C68" s="121">
        <f t="shared" si="46"/>
        <v>17.34353829179513</v>
      </c>
      <c r="D68" s="122">
        <f t="shared" si="46"/>
        <v>15.135612348541587</v>
      </c>
      <c r="E68" s="122">
        <f t="shared" si="46"/>
        <v>17.89732769650397</v>
      </c>
      <c r="F68" s="122">
        <f aca="true" t="shared" si="82" ref="F68:G68">F44/F20</f>
        <v>17.22765836650511</v>
      </c>
      <c r="G68" s="122">
        <f t="shared" si="82"/>
        <v>17.857502174372957</v>
      </c>
      <c r="H68" s="122">
        <f aca="true" t="shared" si="83" ref="H68">H44/H20</f>
        <v>18.79871171020005</v>
      </c>
      <c r="I68" s="119">
        <f t="shared" si="46"/>
        <v>18.03887150079888</v>
      </c>
      <c r="J68" s="117">
        <f aca="true" t="shared" si="84" ref="J68:K68">J44/J20</f>
        <v>18.23554273581315</v>
      </c>
      <c r="K68" s="185">
        <f t="shared" si="84"/>
        <v>19.102063365101746</v>
      </c>
      <c r="M68" s="34">
        <f t="shared" si="50"/>
        <v>0.047518225360346236</v>
      </c>
    </row>
    <row r="69" spans="1:13" ht="20.1" customHeight="1" thickBot="1">
      <c r="A69" s="5" t="s">
        <v>46</v>
      </c>
      <c r="B69" s="6"/>
      <c r="C69" s="124">
        <f t="shared" si="46"/>
        <v>4.360726746176381</v>
      </c>
      <c r="D69" s="125">
        <f t="shared" si="46"/>
        <v>4.368866048556847</v>
      </c>
      <c r="E69" s="125">
        <f t="shared" si="46"/>
        <v>4.255396354662187</v>
      </c>
      <c r="F69" s="125">
        <f aca="true" t="shared" si="85" ref="F69:G69">F45/F21</f>
        <v>4.279646097202312</v>
      </c>
      <c r="G69" s="125">
        <f t="shared" si="85"/>
        <v>4.2715930980478385</v>
      </c>
      <c r="H69" s="125">
        <f aca="true" t="shared" si="86" ref="H69">H45/H21</f>
        <v>4.326134287098406</v>
      </c>
      <c r="I69" s="126">
        <f t="shared" si="46"/>
        <v>4.591892581695523</v>
      </c>
      <c r="J69" s="124">
        <f aca="true" t="shared" si="87" ref="J69:K69">J45/J21</f>
        <v>4.605846970713206</v>
      </c>
      <c r="K69" s="186">
        <f t="shared" si="87"/>
        <v>4.592177611313261</v>
      </c>
      <c r="M69" s="23">
        <f t="shared" si="50"/>
        <v>-0.002967827521596715</v>
      </c>
    </row>
    <row r="70" spans="1:13" ht="20.1" customHeight="1">
      <c r="A70" s="24"/>
      <c r="B70" t="s">
        <v>4</v>
      </c>
      <c r="C70" s="117">
        <f t="shared" si="46"/>
        <v>3.1413348569399915</v>
      </c>
      <c r="D70" s="118">
        <f t="shared" si="46"/>
        <v>4.328459570376221</v>
      </c>
      <c r="E70" s="118">
        <f t="shared" si="46"/>
        <v>3.1386516925936014</v>
      </c>
      <c r="F70" s="118">
        <f aca="true" t="shared" si="88" ref="F70:G70">F46/F22</f>
        <v>6.075413903093514</v>
      </c>
      <c r="G70" s="118">
        <f t="shared" si="88"/>
        <v>7.268531413817385</v>
      </c>
      <c r="H70" s="118">
        <f aca="true" t="shared" si="89" ref="H70">H46/H22</f>
        <v>6.5255867000418615</v>
      </c>
      <c r="I70" s="119">
        <f t="shared" si="46"/>
        <v>6.5536923994068115</v>
      </c>
      <c r="J70" s="117">
        <f aca="true" t="shared" si="90" ref="J70:K70">J46/J22</f>
        <v>6.671390691227577</v>
      </c>
      <c r="K70" s="185">
        <f t="shared" si="90"/>
        <v>8.778344451094016</v>
      </c>
      <c r="M70" s="242">
        <f t="shared" si="50"/>
        <v>0.31581927327939874</v>
      </c>
    </row>
    <row r="71" spans="1:13" ht="20.1" customHeight="1" thickBot="1">
      <c r="A71" s="24"/>
      <c r="B71" t="s">
        <v>3</v>
      </c>
      <c r="C71" s="121">
        <f t="shared" si="46"/>
        <v>4.369945366717995</v>
      </c>
      <c r="D71" s="118">
        <f t="shared" si="46"/>
        <v>4.369046122943103</v>
      </c>
      <c r="E71" s="118">
        <f t="shared" si="46"/>
        <v>4.258066430750095</v>
      </c>
      <c r="F71" s="118">
        <f aca="true" t="shared" si="91" ref="F71:G71">F47/F23</f>
        <v>4.2757988184197595</v>
      </c>
      <c r="G71" s="118">
        <f t="shared" si="91"/>
        <v>4.259372905848462</v>
      </c>
      <c r="H71" s="118">
        <f aca="true" t="shared" si="92" ref="H71">H47/H23</f>
        <v>4.307730186716701</v>
      </c>
      <c r="I71" s="123">
        <f t="shared" si="46"/>
        <v>4.577126771617088</v>
      </c>
      <c r="J71" s="117">
        <f aca="true" t="shared" si="93" ref="J71:K71">J47/J23</f>
        <v>4.590474249534893</v>
      </c>
      <c r="K71" s="185">
        <f t="shared" si="93"/>
        <v>4.558953409883392</v>
      </c>
      <c r="M71" s="34">
        <f t="shared" si="50"/>
        <v>-0.006866575856447612</v>
      </c>
    </row>
    <row r="72" spans="1:13" ht="20.1" customHeight="1" thickBot="1">
      <c r="A72" s="74" t="s">
        <v>5</v>
      </c>
      <c r="B72" s="100"/>
      <c r="C72" s="127">
        <f aca="true" t="shared" si="94" ref="C72:I72">C48/C24</f>
        <v>6.265484854248997</v>
      </c>
      <c r="D72" s="128">
        <f t="shared" si="94"/>
        <v>6.456046204224385</v>
      </c>
      <c r="E72" s="128">
        <f t="shared" si="94"/>
        <v>6.595278864086802</v>
      </c>
      <c r="F72" s="128">
        <f aca="true" t="shared" si="95" ref="F72:G72">F48/F24</f>
        <v>6.597898540266422</v>
      </c>
      <c r="G72" s="128">
        <f t="shared" si="95"/>
        <v>6.515873245582832</v>
      </c>
      <c r="H72" s="128">
        <f aca="true" t="shared" si="96" ref="H72">H48/H24</f>
        <v>6.758060866845946</v>
      </c>
      <c r="I72" s="176">
        <f t="shared" si="94"/>
        <v>6.993375068818587</v>
      </c>
      <c r="J72" s="187">
        <f aca="true" t="shared" si="97" ref="J72:K72">J48/J24</f>
        <v>6.995847924132887</v>
      </c>
      <c r="K72" s="188">
        <f t="shared" si="97"/>
        <v>7.2018074025421726</v>
      </c>
      <c r="M72" s="129">
        <f t="shared" si="50"/>
        <v>0.02944024522014085</v>
      </c>
    </row>
    <row r="74" ht="15.75">
      <c r="A74" s="99" t="s">
        <v>39</v>
      </c>
    </row>
  </sheetData>
  <mergeCells count="46">
    <mergeCell ref="W5:X5"/>
    <mergeCell ref="S29:S30"/>
    <mergeCell ref="W29:X29"/>
    <mergeCell ref="S5:S6"/>
    <mergeCell ref="N29:N30"/>
    <mergeCell ref="O29:O30"/>
    <mergeCell ref="N5:N6"/>
    <mergeCell ref="O5:O6"/>
    <mergeCell ref="R5:R6"/>
    <mergeCell ref="R29:R30"/>
    <mergeCell ref="P5:P6"/>
    <mergeCell ref="P29:P30"/>
    <mergeCell ref="Q5:Q6"/>
    <mergeCell ref="Q29:Q30"/>
    <mergeCell ref="T5:U5"/>
    <mergeCell ref="T29:U29"/>
    <mergeCell ref="A29:B30"/>
    <mergeCell ref="C29:C30"/>
    <mergeCell ref="D29:D30"/>
    <mergeCell ref="E29:E30"/>
    <mergeCell ref="M29:M30"/>
    <mergeCell ref="I29:I30"/>
    <mergeCell ref="H29:H30"/>
    <mergeCell ref="F29:F30"/>
    <mergeCell ref="G29:G30"/>
    <mergeCell ref="J29:K29"/>
    <mergeCell ref="A5:B6"/>
    <mergeCell ref="C5:C6"/>
    <mergeCell ref="D5:D6"/>
    <mergeCell ref="E5:E6"/>
    <mergeCell ref="M5:M6"/>
    <mergeCell ref="I5:I6"/>
    <mergeCell ref="J5:K5"/>
    <mergeCell ref="H5:H6"/>
    <mergeCell ref="F5:F6"/>
    <mergeCell ref="G5:G6"/>
    <mergeCell ref="A53:B54"/>
    <mergeCell ref="C53:C54"/>
    <mergeCell ref="D53:D54"/>
    <mergeCell ref="E53:E54"/>
    <mergeCell ref="M53:M54"/>
    <mergeCell ref="I53:I54"/>
    <mergeCell ref="H53:H54"/>
    <mergeCell ref="F53:F54"/>
    <mergeCell ref="G53:G54"/>
    <mergeCell ref="J53:K53"/>
  </mergeCells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landscape" paperSize="9" scale="61" r:id="rId1"/>
  <ignoredErrors>
    <ignoredError sqref="T7:U24 W8:W10 T31:U48 W31:X34 J55:K58 M55:M58 W7 W12:W23 W36:X48 X35 J60:K72 M60:M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M55:M72</xm:sqref>
        </x14:conditionalFormatting>
        <x14:conditionalFormatting xmlns:xm="http://schemas.microsoft.com/office/excel/2006/main">
          <x14:cfRule type="iconSet" priority="1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W7:X24</xm:sqref>
        </x14:conditionalFormatting>
        <x14:conditionalFormatting xmlns:xm="http://schemas.microsoft.com/office/excel/2006/main">
          <x14:cfRule type="iconSet" priority="3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  <x14:dxf/>
          </x14:cfRule>
          <xm:sqref>W31:X48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EEC13F3B59F34B9BCC66E790E2FA0A" ma:contentTypeVersion="16" ma:contentTypeDescription="Criar um novo documento." ma:contentTypeScope="" ma:versionID="eabc3fb91726a35beb67f2bd9860afce">
  <xsd:schema xmlns:xsd="http://www.w3.org/2001/XMLSchema" xmlns:xs="http://www.w3.org/2001/XMLSchema" xmlns:p="http://schemas.microsoft.com/office/2006/metadata/properties" xmlns:ns2="102779b3-14df-4016-aa48-ee97d859017f" xmlns:ns3="5730b3e0-d0bd-431a-856b-608cba8ed24c" targetNamespace="http://schemas.microsoft.com/office/2006/metadata/properties" ma:root="true" ma:fieldsID="3babec6d77f526c5f79661b783a08057" ns2:_="" ns3:_="">
    <xsd:import namespace="102779b3-14df-4016-aa48-ee97d859017f"/>
    <xsd:import namespace="5730b3e0-d0bd-431a-856b-608cba8ed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779b3-14df-4016-aa48-ee97d85901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m" ma:readOnly="false" ma:fieldId="{5cf76f15-5ced-4ddc-b409-7134ff3c332f}" ma:taxonomyMulti="true" ma:sspId="2511d642-cb43-48f7-aead-ed3b65589a7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30b3e0-d0bd-431a-856b-608cba8ed24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a3324d3-3bf8-4f35-a70c-0c994811d35e}" ma:internalName="TaxCatchAll" ma:showField="CatchAllData" ma:web="5730b3e0-d0bd-431a-856b-608cba8ed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customXml/itemProps3.xml><?xml version="1.0" encoding="utf-8"?>
<ds:datastoreItem xmlns:ds="http://schemas.openxmlformats.org/officeDocument/2006/customXml" ds:itemID="{9F3E9D43-AF6D-49AC-AC04-5F205C093A7D}"/>
</file>

<file path=customXml/itemProps4.xml><?xml version="1.0" encoding="utf-8"?>
<ds:datastoreItem xmlns:ds="http://schemas.openxmlformats.org/officeDocument/2006/customXml" ds:itemID="{67E6C5FA-BC9C-463B-A197-44CD42B581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cp:lastPrinted>2019-10-28T17:03:41Z</cp:lastPrinted>
  <dcterms:created xsi:type="dcterms:W3CDTF">2013-02-15T14:51:16Z</dcterms:created>
  <dcterms:modified xsi:type="dcterms:W3CDTF">2023-11-13T15:02:17Z</dcterms:modified>
  <cp:category/>
  <cp:version/>
  <cp:contentType/>
  <cp:contentStatus/>
</cp:coreProperties>
</file>